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35" windowHeight="12015"/>
  </bookViews>
  <sheets>
    <sheet name="Cyclone V SoC Decoder" sheetId="1" r:id="rId1"/>
  </sheets>
  <definedNames>
    <definedName name="_xlnm._FilterDatabase" localSheetId="0" hidden="1">'Cyclone V SoC Decoder'!$A$4:$AB$133</definedName>
  </definedNames>
  <calcPr calcId="145621"/>
</workbook>
</file>

<file path=xl/calcChain.xml><?xml version="1.0" encoding="utf-8"?>
<calcChain xmlns="http://schemas.openxmlformats.org/spreadsheetml/2006/main">
  <c r="R133" i="1"/>
  <c r="Q133"/>
  <c r="N133"/>
  <c r="M133"/>
  <c r="J133"/>
  <c r="I133"/>
  <c r="F133"/>
  <c r="E133"/>
  <c r="D133"/>
  <c r="L133" s="1"/>
  <c r="C133"/>
  <c r="H133" s="1"/>
  <c r="B133"/>
  <c r="Y132"/>
  <c r="X132"/>
  <c r="R132"/>
  <c r="N132"/>
  <c r="M132"/>
  <c r="J132"/>
  <c r="I132"/>
  <c r="F132"/>
  <c r="E132"/>
  <c r="D132"/>
  <c r="L132" s="1"/>
  <c r="C132"/>
  <c r="H132" s="1"/>
  <c r="B132"/>
  <c r="R131"/>
  <c r="Q131"/>
  <c r="N131"/>
  <c r="M131"/>
  <c r="J131"/>
  <c r="I131"/>
  <c r="F131"/>
  <c r="E131"/>
  <c r="D131"/>
  <c r="L131" s="1"/>
  <c r="C131"/>
  <c r="H131" s="1"/>
  <c r="B131"/>
  <c r="Y130"/>
  <c r="X130"/>
  <c r="R130"/>
  <c r="N130"/>
  <c r="M130"/>
  <c r="J130"/>
  <c r="I130"/>
  <c r="F130"/>
  <c r="E130"/>
  <c r="D130"/>
  <c r="L130" s="1"/>
  <c r="C130"/>
  <c r="H130" s="1"/>
  <c r="B130"/>
  <c r="R129"/>
  <c r="Q129"/>
  <c r="N129"/>
  <c r="M129"/>
  <c r="J129"/>
  <c r="I129"/>
  <c r="F129"/>
  <c r="E129"/>
  <c r="D129"/>
  <c r="L129" s="1"/>
  <c r="C129"/>
  <c r="H129" s="1"/>
  <c r="B129"/>
  <c r="Y128"/>
  <c r="X128"/>
  <c r="R128"/>
  <c r="M128"/>
  <c r="J128"/>
  <c r="I128"/>
  <c r="F128"/>
  <c r="E128"/>
  <c r="D128"/>
  <c r="L128" s="1"/>
  <c r="C128"/>
  <c r="H128" s="1"/>
  <c r="B128"/>
  <c r="Y127"/>
  <c r="R127"/>
  <c r="Q127"/>
  <c r="N127"/>
  <c r="M127"/>
  <c r="J127"/>
  <c r="I127"/>
  <c r="F127"/>
  <c r="E127"/>
  <c r="D127"/>
  <c r="L127" s="1"/>
  <c r="C127"/>
  <c r="H127" s="1"/>
  <c r="B127"/>
  <c r="Y126"/>
  <c r="X126"/>
  <c r="N126"/>
  <c r="M126"/>
  <c r="J126"/>
  <c r="I126"/>
  <c r="F126"/>
  <c r="E126"/>
  <c r="D126"/>
  <c r="L126" s="1"/>
  <c r="C126"/>
  <c r="H126" s="1"/>
  <c r="B126"/>
  <c r="R125"/>
  <c r="Q125"/>
  <c r="N125"/>
  <c r="M125"/>
  <c r="J125"/>
  <c r="I125"/>
  <c r="F125"/>
  <c r="E125"/>
  <c r="D125"/>
  <c r="L125" s="1"/>
  <c r="C125"/>
  <c r="H125" s="1"/>
  <c r="B125"/>
  <c r="Y124"/>
  <c r="X124"/>
  <c r="R124"/>
  <c r="N124"/>
  <c r="M124"/>
  <c r="J124"/>
  <c r="I124"/>
  <c r="F124"/>
  <c r="E124"/>
  <c r="D124"/>
  <c r="L124" s="1"/>
  <c r="C124"/>
  <c r="H124" s="1"/>
  <c r="B124"/>
  <c r="R123"/>
  <c r="Q123"/>
  <c r="N123"/>
  <c r="M123"/>
  <c r="J123"/>
  <c r="I123"/>
  <c r="F123"/>
  <c r="E123"/>
  <c r="D123"/>
  <c r="L123" s="1"/>
  <c r="C123"/>
  <c r="H123" s="1"/>
  <c r="B123"/>
  <c r="Y122"/>
  <c r="X122"/>
  <c r="R122"/>
  <c r="N122"/>
  <c r="M122"/>
  <c r="J122"/>
  <c r="I122"/>
  <c r="F122"/>
  <c r="E122"/>
  <c r="D122"/>
  <c r="L122" s="1"/>
  <c r="C122"/>
  <c r="H122" s="1"/>
  <c r="B122"/>
  <c r="R121"/>
  <c r="Q121"/>
  <c r="N121"/>
  <c r="J121"/>
  <c r="I121"/>
  <c r="F121"/>
  <c r="E121"/>
  <c r="D121"/>
  <c r="L121" s="1"/>
  <c r="M121" s="1"/>
  <c r="C121"/>
  <c r="H121" s="1"/>
  <c r="B121"/>
  <c r="Y120"/>
  <c r="X120"/>
  <c r="R120"/>
  <c r="N120"/>
  <c r="J120"/>
  <c r="I120"/>
  <c r="F120"/>
  <c r="E120"/>
  <c r="D120"/>
  <c r="L120" s="1"/>
  <c r="M120" s="1"/>
  <c r="C120"/>
  <c r="H120" s="1"/>
  <c r="B120"/>
  <c r="R119"/>
  <c r="Q119"/>
  <c r="N119"/>
  <c r="J119"/>
  <c r="I119"/>
  <c r="F119"/>
  <c r="E119"/>
  <c r="D119"/>
  <c r="L119" s="1"/>
  <c r="M119" s="1"/>
  <c r="C119"/>
  <c r="H119" s="1"/>
  <c r="B119"/>
  <c r="Y118"/>
  <c r="X118"/>
  <c r="R118"/>
  <c r="N118"/>
  <c r="J118"/>
  <c r="I118"/>
  <c r="F118"/>
  <c r="E118"/>
  <c r="D118"/>
  <c r="L118" s="1"/>
  <c r="M118" s="1"/>
  <c r="C118"/>
  <c r="H118" s="1"/>
  <c r="B118"/>
  <c r="Q117"/>
  <c r="K117"/>
  <c r="J117"/>
  <c r="I117"/>
  <c r="F117"/>
  <c r="E117"/>
  <c r="D117"/>
  <c r="C117"/>
  <c r="H117" s="1"/>
  <c r="B117"/>
  <c r="W116"/>
  <c r="R116"/>
  <c r="Q116"/>
  <c r="N116"/>
  <c r="L116"/>
  <c r="M116" s="1"/>
  <c r="J116"/>
  <c r="I116"/>
  <c r="H116"/>
  <c r="F116"/>
  <c r="E116"/>
  <c r="O116" s="1"/>
  <c r="D116"/>
  <c r="U116" s="1"/>
  <c r="C116"/>
  <c r="K116" s="1"/>
  <c r="B116"/>
  <c r="Y115"/>
  <c r="X115"/>
  <c r="R115"/>
  <c r="L115"/>
  <c r="M115" s="1"/>
  <c r="J115"/>
  <c r="I115"/>
  <c r="Z115" s="1"/>
  <c r="H115"/>
  <c r="F115"/>
  <c r="E115"/>
  <c r="P115" s="1"/>
  <c r="D115"/>
  <c r="U115" s="1"/>
  <c r="C115"/>
  <c r="K115" s="1"/>
  <c r="B115"/>
  <c r="X114"/>
  <c r="W114"/>
  <c r="N114"/>
  <c r="L114"/>
  <c r="M114" s="1"/>
  <c r="J114"/>
  <c r="I114"/>
  <c r="Z114" s="1"/>
  <c r="H114"/>
  <c r="F114"/>
  <c r="E114"/>
  <c r="P114" s="1"/>
  <c r="D114"/>
  <c r="U114" s="1"/>
  <c r="C114"/>
  <c r="K114" s="1"/>
  <c r="B114"/>
  <c r="X113"/>
  <c r="W113"/>
  <c r="N113"/>
  <c r="J113"/>
  <c r="I113"/>
  <c r="H113"/>
  <c r="F113"/>
  <c r="E113"/>
  <c r="P113" s="1"/>
  <c r="D113"/>
  <c r="C113"/>
  <c r="K113" s="1"/>
  <c r="B113"/>
  <c r="R112"/>
  <c r="Q112"/>
  <c r="N112"/>
  <c r="J112"/>
  <c r="I112"/>
  <c r="H112"/>
  <c r="F112"/>
  <c r="E112"/>
  <c r="O112" s="1"/>
  <c r="D112"/>
  <c r="C112"/>
  <c r="K112" s="1"/>
  <c r="B112"/>
  <c r="Y111"/>
  <c r="X111"/>
  <c r="P111"/>
  <c r="M111"/>
  <c r="L111"/>
  <c r="J111"/>
  <c r="I111"/>
  <c r="Z111" s="1"/>
  <c r="H111"/>
  <c r="F111"/>
  <c r="E111"/>
  <c r="D111"/>
  <c r="U111" s="1"/>
  <c r="C111"/>
  <c r="K111" s="1"/>
  <c r="B111"/>
  <c r="Y110"/>
  <c r="P110"/>
  <c r="N110"/>
  <c r="J110"/>
  <c r="I110"/>
  <c r="H110"/>
  <c r="F110"/>
  <c r="E110"/>
  <c r="D110"/>
  <c r="C110"/>
  <c r="K110" s="1"/>
  <c r="B110"/>
  <c r="P109"/>
  <c r="N109"/>
  <c r="J109"/>
  <c r="I109"/>
  <c r="H109"/>
  <c r="F109"/>
  <c r="E109"/>
  <c r="D109"/>
  <c r="C109"/>
  <c r="K109" s="1"/>
  <c r="B109"/>
  <c r="Y108"/>
  <c r="R108"/>
  <c r="Q108"/>
  <c r="N108"/>
  <c r="J108"/>
  <c r="I108"/>
  <c r="H108"/>
  <c r="F108"/>
  <c r="E108"/>
  <c r="O108" s="1"/>
  <c r="D108"/>
  <c r="C108"/>
  <c r="K108" s="1"/>
  <c r="B108"/>
  <c r="Y107"/>
  <c r="X107"/>
  <c r="Q107"/>
  <c r="P107"/>
  <c r="L107"/>
  <c r="M107" s="1"/>
  <c r="J107"/>
  <c r="I107"/>
  <c r="Z107" s="1"/>
  <c r="H107"/>
  <c r="F107"/>
  <c r="E107"/>
  <c r="D107"/>
  <c r="U107" s="1"/>
  <c r="C107"/>
  <c r="K107" s="1"/>
  <c r="B107"/>
  <c r="Y106"/>
  <c r="R106"/>
  <c r="Q106"/>
  <c r="L106"/>
  <c r="M106" s="1"/>
  <c r="J106"/>
  <c r="I106"/>
  <c r="Z106" s="1"/>
  <c r="H106"/>
  <c r="F106"/>
  <c r="E106"/>
  <c r="O106" s="1"/>
  <c r="D106"/>
  <c r="U106" s="1"/>
  <c r="C106"/>
  <c r="K106" s="1"/>
  <c r="B106"/>
  <c r="Y105"/>
  <c r="X105"/>
  <c r="Q105"/>
  <c r="P105"/>
  <c r="L105"/>
  <c r="M105" s="1"/>
  <c r="J105"/>
  <c r="I105"/>
  <c r="Z105" s="1"/>
  <c r="H105"/>
  <c r="F105"/>
  <c r="E105"/>
  <c r="D105"/>
  <c r="U105" s="1"/>
  <c r="C105"/>
  <c r="K105" s="1"/>
  <c r="B105"/>
  <c r="W104"/>
  <c r="P104"/>
  <c r="J104"/>
  <c r="I104"/>
  <c r="H104"/>
  <c r="F104"/>
  <c r="E104"/>
  <c r="D104"/>
  <c r="C104"/>
  <c r="K104" s="1"/>
  <c r="B104"/>
  <c r="W103"/>
  <c r="R103"/>
  <c r="Q103"/>
  <c r="N103"/>
  <c r="J103"/>
  <c r="I103"/>
  <c r="H103"/>
  <c r="F103"/>
  <c r="E103"/>
  <c r="O103" s="1"/>
  <c r="D103"/>
  <c r="C103"/>
  <c r="K103" s="1"/>
  <c r="B103"/>
  <c r="Y102"/>
  <c r="X102"/>
  <c r="R102"/>
  <c r="Q102"/>
  <c r="L102"/>
  <c r="M102" s="1"/>
  <c r="J102"/>
  <c r="I102"/>
  <c r="Z102" s="1"/>
  <c r="H102"/>
  <c r="F102"/>
  <c r="E102"/>
  <c r="O102" s="1"/>
  <c r="D102"/>
  <c r="U102" s="1"/>
  <c r="C102"/>
  <c r="K102" s="1"/>
  <c r="B102"/>
  <c r="Y101"/>
  <c r="X101"/>
  <c r="Q101"/>
  <c r="P101"/>
  <c r="L101"/>
  <c r="M101" s="1"/>
  <c r="J101"/>
  <c r="I101"/>
  <c r="Z101" s="1"/>
  <c r="H101"/>
  <c r="F101"/>
  <c r="E101"/>
  <c r="D101"/>
  <c r="U101" s="1"/>
  <c r="C101"/>
  <c r="K101" s="1"/>
  <c r="B101"/>
  <c r="P100"/>
  <c r="J100"/>
  <c r="I100"/>
  <c r="W100" s="1"/>
  <c r="H100"/>
  <c r="F100"/>
  <c r="E100"/>
  <c r="D100"/>
  <c r="C100"/>
  <c r="K100" s="1"/>
  <c r="B100"/>
  <c r="W99"/>
  <c r="R99"/>
  <c r="Q99"/>
  <c r="N99"/>
  <c r="J99"/>
  <c r="I99"/>
  <c r="H99"/>
  <c r="F99"/>
  <c r="E99"/>
  <c r="O99" s="1"/>
  <c r="D99"/>
  <c r="C99"/>
  <c r="K99" s="1"/>
  <c r="B99"/>
  <c r="Y98"/>
  <c r="X98"/>
  <c r="R98"/>
  <c r="Q98"/>
  <c r="L98"/>
  <c r="M98" s="1"/>
  <c r="J98"/>
  <c r="I98"/>
  <c r="Z98" s="1"/>
  <c r="H98"/>
  <c r="F98"/>
  <c r="E98"/>
  <c r="O98" s="1"/>
  <c r="D98"/>
  <c r="U98" s="1"/>
  <c r="C98"/>
  <c r="K98" s="1"/>
  <c r="B98"/>
  <c r="Y97"/>
  <c r="X97"/>
  <c r="Q97"/>
  <c r="P97"/>
  <c r="L97"/>
  <c r="M97" s="1"/>
  <c r="J97"/>
  <c r="I97"/>
  <c r="Z97" s="1"/>
  <c r="H97"/>
  <c r="F97"/>
  <c r="E97"/>
  <c r="D97"/>
  <c r="U97" s="1"/>
  <c r="C97"/>
  <c r="K97" s="1"/>
  <c r="B97"/>
  <c r="W96"/>
  <c r="P96"/>
  <c r="J96"/>
  <c r="I96"/>
  <c r="H96"/>
  <c r="F96"/>
  <c r="E96"/>
  <c r="D96"/>
  <c r="C96"/>
  <c r="K96" s="1"/>
  <c r="B96"/>
  <c r="W95"/>
  <c r="R95"/>
  <c r="Q95"/>
  <c r="N95"/>
  <c r="J95"/>
  <c r="I95"/>
  <c r="H95"/>
  <c r="F95"/>
  <c r="E95"/>
  <c r="O95" s="1"/>
  <c r="D95"/>
  <c r="C95"/>
  <c r="K95" s="1"/>
  <c r="B95"/>
  <c r="Y94"/>
  <c r="X94"/>
  <c r="R94"/>
  <c r="Q94"/>
  <c r="L94"/>
  <c r="M94" s="1"/>
  <c r="J94"/>
  <c r="I94"/>
  <c r="Z94" s="1"/>
  <c r="H94"/>
  <c r="F94"/>
  <c r="E94"/>
  <c r="O94" s="1"/>
  <c r="D94"/>
  <c r="U94" s="1"/>
  <c r="C94"/>
  <c r="K94" s="1"/>
  <c r="B94"/>
  <c r="Y93"/>
  <c r="X93"/>
  <c r="P93"/>
  <c r="M93"/>
  <c r="L93"/>
  <c r="J93"/>
  <c r="I93"/>
  <c r="Z93" s="1"/>
  <c r="H93"/>
  <c r="F93"/>
  <c r="E93"/>
  <c r="D93"/>
  <c r="U93" s="1"/>
  <c r="C93"/>
  <c r="K93" s="1"/>
  <c r="B93"/>
  <c r="X92"/>
  <c r="W92"/>
  <c r="M92"/>
  <c r="J92"/>
  <c r="I92"/>
  <c r="H92"/>
  <c r="F92"/>
  <c r="E92"/>
  <c r="D92"/>
  <c r="C92"/>
  <c r="K92" s="1"/>
  <c r="B92"/>
  <c r="R91"/>
  <c r="Q91"/>
  <c r="N91"/>
  <c r="M91"/>
  <c r="J91"/>
  <c r="I91"/>
  <c r="H91"/>
  <c r="F91"/>
  <c r="E91"/>
  <c r="O91" s="1"/>
  <c r="D91"/>
  <c r="C91"/>
  <c r="K91" s="1"/>
  <c r="B91"/>
  <c r="Y90"/>
  <c r="X90"/>
  <c r="R90"/>
  <c r="Q90"/>
  <c r="M90"/>
  <c r="L90"/>
  <c r="J90"/>
  <c r="I90"/>
  <c r="Z90" s="1"/>
  <c r="H90"/>
  <c r="F90"/>
  <c r="E90"/>
  <c r="O90" s="1"/>
  <c r="D90"/>
  <c r="U90" s="1"/>
  <c r="C90"/>
  <c r="K90" s="1"/>
  <c r="B90"/>
  <c r="Y89"/>
  <c r="X89"/>
  <c r="Q89"/>
  <c r="M89"/>
  <c r="L89"/>
  <c r="J89"/>
  <c r="I89"/>
  <c r="Z89" s="1"/>
  <c r="H89"/>
  <c r="F89"/>
  <c r="E89"/>
  <c r="D89"/>
  <c r="U89" s="1"/>
  <c r="C89"/>
  <c r="K89" s="1"/>
  <c r="B89"/>
  <c r="P88"/>
  <c r="N88"/>
  <c r="M88"/>
  <c r="J88"/>
  <c r="I88"/>
  <c r="H88"/>
  <c r="F88"/>
  <c r="E88"/>
  <c r="D88"/>
  <c r="C88"/>
  <c r="K88" s="1"/>
  <c r="B88"/>
  <c r="W87"/>
  <c r="R87"/>
  <c r="Q87"/>
  <c r="N87"/>
  <c r="M87"/>
  <c r="J87"/>
  <c r="I87"/>
  <c r="H87"/>
  <c r="F87"/>
  <c r="E87"/>
  <c r="O87" s="1"/>
  <c r="D87"/>
  <c r="C87"/>
  <c r="K87" s="1"/>
  <c r="B87"/>
  <c r="Y86"/>
  <c r="X86"/>
  <c r="R86"/>
  <c r="Q86"/>
  <c r="M86"/>
  <c r="L86"/>
  <c r="J86"/>
  <c r="I86"/>
  <c r="Z86" s="1"/>
  <c r="H86"/>
  <c r="F86"/>
  <c r="E86"/>
  <c r="O86" s="1"/>
  <c r="D86"/>
  <c r="U86" s="1"/>
  <c r="C86"/>
  <c r="K86" s="1"/>
  <c r="B86"/>
  <c r="Y85"/>
  <c r="X85"/>
  <c r="P85"/>
  <c r="M85"/>
  <c r="L85"/>
  <c r="J85"/>
  <c r="I85"/>
  <c r="Z85" s="1"/>
  <c r="H85"/>
  <c r="F85"/>
  <c r="E85"/>
  <c r="D85"/>
  <c r="U85" s="1"/>
  <c r="C85"/>
  <c r="K85" s="1"/>
  <c r="B85"/>
  <c r="X84"/>
  <c r="W84"/>
  <c r="M84"/>
  <c r="J84"/>
  <c r="I84"/>
  <c r="H84"/>
  <c r="F84"/>
  <c r="E84"/>
  <c r="D84"/>
  <c r="C84"/>
  <c r="K84" s="1"/>
  <c r="B84"/>
  <c r="R83"/>
  <c r="Q83"/>
  <c r="N83"/>
  <c r="J83"/>
  <c r="I83"/>
  <c r="H83"/>
  <c r="F83"/>
  <c r="E83"/>
  <c r="O83" s="1"/>
  <c r="D83"/>
  <c r="C83"/>
  <c r="K83" s="1"/>
  <c r="B83"/>
  <c r="Y82"/>
  <c r="X82"/>
  <c r="R82"/>
  <c r="Q82"/>
  <c r="M82"/>
  <c r="L82"/>
  <c r="J82"/>
  <c r="I82"/>
  <c r="Z82" s="1"/>
  <c r="H82"/>
  <c r="F82"/>
  <c r="E82"/>
  <c r="O82" s="1"/>
  <c r="D82"/>
  <c r="U82" s="1"/>
  <c r="C82"/>
  <c r="K82" s="1"/>
  <c r="B82"/>
  <c r="Y81"/>
  <c r="X81"/>
  <c r="Q81"/>
  <c r="L81"/>
  <c r="M81" s="1"/>
  <c r="J81"/>
  <c r="I81"/>
  <c r="Z81" s="1"/>
  <c r="H81"/>
  <c r="F81"/>
  <c r="E81"/>
  <c r="D81"/>
  <c r="U81" s="1"/>
  <c r="C81"/>
  <c r="K81" s="1"/>
  <c r="B81"/>
  <c r="X80"/>
  <c r="I80"/>
  <c r="H80"/>
  <c r="E80"/>
  <c r="D80"/>
  <c r="U80" s="1"/>
  <c r="C80"/>
  <c r="K80" s="1"/>
  <c r="B80"/>
  <c r="W79"/>
  <c r="Q79"/>
  <c r="I79"/>
  <c r="H79"/>
  <c r="E79"/>
  <c r="D79"/>
  <c r="U79" s="1"/>
  <c r="C79"/>
  <c r="K79" s="1"/>
  <c r="B79"/>
  <c r="X78"/>
  <c r="I78"/>
  <c r="H78"/>
  <c r="E78"/>
  <c r="P78" s="1"/>
  <c r="D78"/>
  <c r="U78" s="1"/>
  <c r="C78"/>
  <c r="K78" s="1"/>
  <c r="B78"/>
  <c r="W77"/>
  <c r="Q77"/>
  <c r="I77"/>
  <c r="H77"/>
  <c r="E77"/>
  <c r="D77"/>
  <c r="U77" s="1"/>
  <c r="C77"/>
  <c r="K77" s="1"/>
  <c r="B77"/>
  <c r="X76"/>
  <c r="I76"/>
  <c r="H76"/>
  <c r="E76"/>
  <c r="D76"/>
  <c r="U76" s="1"/>
  <c r="C76"/>
  <c r="K76" s="1"/>
  <c r="B76"/>
  <c r="W75"/>
  <c r="Q75"/>
  <c r="I75"/>
  <c r="H75"/>
  <c r="E75"/>
  <c r="D75"/>
  <c r="U75" s="1"/>
  <c r="C75"/>
  <c r="K75" s="1"/>
  <c r="B75"/>
  <c r="X74"/>
  <c r="I74"/>
  <c r="H74"/>
  <c r="E74"/>
  <c r="D74"/>
  <c r="U74" s="1"/>
  <c r="C74"/>
  <c r="K74" s="1"/>
  <c r="B74"/>
  <c r="W73"/>
  <c r="Q73"/>
  <c r="I73"/>
  <c r="H73"/>
  <c r="E73"/>
  <c r="D73"/>
  <c r="U73" s="1"/>
  <c r="C73"/>
  <c r="K73" s="1"/>
  <c r="B73"/>
  <c r="X72"/>
  <c r="I72"/>
  <c r="H72"/>
  <c r="E72"/>
  <c r="D72"/>
  <c r="U72" s="1"/>
  <c r="C72"/>
  <c r="K72" s="1"/>
  <c r="B72"/>
  <c r="W71"/>
  <c r="Q71"/>
  <c r="I71"/>
  <c r="H71"/>
  <c r="E71"/>
  <c r="D71"/>
  <c r="U71" s="1"/>
  <c r="C71"/>
  <c r="K71" s="1"/>
  <c r="B71"/>
  <c r="X70"/>
  <c r="I70"/>
  <c r="H70"/>
  <c r="E70"/>
  <c r="D70"/>
  <c r="U70" s="1"/>
  <c r="C70"/>
  <c r="K70" s="1"/>
  <c r="B70"/>
  <c r="W69"/>
  <c r="Q69"/>
  <c r="I69"/>
  <c r="H69"/>
  <c r="E69"/>
  <c r="D69"/>
  <c r="U69" s="1"/>
  <c r="C69"/>
  <c r="K69" s="1"/>
  <c r="B69"/>
  <c r="X68"/>
  <c r="I68"/>
  <c r="H68"/>
  <c r="E68"/>
  <c r="D68"/>
  <c r="U68" s="1"/>
  <c r="C68"/>
  <c r="K68" s="1"/>
  <c r="B68"/>
  <c r="W67"/>
  <c r="Q67"/>
  <c r="I67"/>
  <c r="H67"/>
  <c r="E67"/>
  <c r="D67"/>
  <c r="U67" s="1"/>
  <c r="C67"/>
  <c r="K67" s="1"/>
  <c r="B67"/>
  <c r="X66"/>
  <c r="I66"/>
  <c r="H66"/>
  <c r="E66"/>
  <c r="D66"/>
  <c r="U66" s="1"/>
  <c r="C66"/>
  <c r="K66" s="1"/>
  <c r="B66"/>
  <c r="W65"/>
  <c r="Q65"/>
  <c r="I65"/>
  <c r="H65"/>
  <c r="E65"/>
  <c r="D65"/>
  <c r="U65" s="1"/>
  <c r="C65"/>
  <c r="K65" s="1"/>
  <c r="B65"/>
  <c r="X64"/>
  <c r="I64"/>
  <c r="H64"/>
  <c r="E64"/>
  <c r="D64"/>
  <c r="U64" s="1"/>
  <c r="C64"/>
  <c r="K64" s="1"/>
  <c r="B64"/>
  <c r="L63"/>
  <c r="K63"/>
  <c r="G63"/>
  <c r="AA63" s="1"/>
  <c r="E63"/>
  <c r="D63"/>
  <c r="U63" s="1"/>
  <c r="C63"/>
  <c r="B63"/>
  <c r="AB62"/>
  <c r="P62"/>
  <c r="K62"/>
  <c r="I62"/>
  <c r="G62"/>
  <c r="AA62" s="1"/>
  <c r="E62"/>
  <c r="D62"/>
  <c r="C62"/>
  <c r="B62"/>
  <c r="U61"/>
  <c r="O61"/>
  <c r="H61"/>
  <c r="E61"/>
  <c r="D61"/>
  <c r="L61" s="1"/>
  <c r="C61"/>
  <c r="M61" s="1"/>
  <c r="B61"/>
  <c r="P60"/>
  <c r="O60"/>
  <c r="K60"/>
  <c r="G60"/>
  <c r="AB60" s="1"/>
  <c r="E60"/>
  <c r="R60" s="1"/>
  <c r="D60"/>
  <c r="U60" s="1"/>
  <c r="C60"/>
  <c r="B60"/>
  <c r="P59"/>
  <c r="O59"/>
  <c r="G59"/>
  <c r="AB59" s="1"/>
  <c r="E59"/>
  <c r="R59" s="1"/>
  <c r="D59"/>
  <c r="L59" s="1"/>
  <c r="C59"/>
  <c r="K59" s="1"/>
  <c r="B59"/>
  <c r="P58"/>
  <c r="O58"/>
  <c r="K58"/>
  <c r="G58"/>
  <c r="AB58" s="1"/>
  <c r="E58"/>
  <c r="R58" s="1"/>
  <c r="D58"/>
  <c r="L58" s="1"/>
  <c r="C58"/>
  <c r="B58"/>
  <c r="P57"/>
  <c r="O57"/>
  <c r="G57"/>
  <c r="AB57" s="1"/>
  <c r="E57"/>
  <c r="R57" s="1"/>
  <c r="D57"/>
  <c r="L57" s="1"/>
  <c r="C57"/>
  <c r="B57"/>
  <c r="P56"/>
  <c r="O56"/>
  <c r="K56"/>
  <c r="G56"/>
  <c r="AB56" s="1"/>
  <c r="E56"/>
  <c r="R56" s="1"/>
  <c r="D56"/>
  <c r="L56" s="1"/>
  <c r="C56"/>
  <c r="B56"/>
  <c r="P55"/>
  <c r="O55"/>
  <c r="G55"/>
  <c r="AB55" s="1"/>
  <c r="E55"/>
  <c r="R55" s="1"/>
  <c r="D55"/>
  <c r="L55" s="1"/>
  <c r="C55"/>
  <c r="K55" s="1"/>
  <c r="B55"/>
  <c r="P54"/>
  <c r="O54"/>
  <c r="K54"/>
  <c r="G54"/>
  <c r="AB54" s="1"/>
  <c r="E54"/>
  <c r="R54" s="1"/>
  <c r="D54"/>
  <c r="L54" s="1"/>
  <c r="C54"/>
  <c r="B54"/>
  <c r="P53"/>
  <c r="O53"/>
  <c r="G53"/>
  <c r="AB53" s="1"/>
  <c r="E53"/>
  <c r="R53" s="1"/>
  <c r="D53"/>
  <c r="L53" s="1"/>
  <c r="C53"/>
  <c r="K53" s="1"/>
  <c r="B53"/>
  <c r="P52"/>
  <c r="O52"/>
  <c r="K52"/>
  <c r="G52"/>
  <c r="AB52" s="1"/>
  <c r="E52"/>
  <c r="R52" s="1"/>
  <c r="D52"/>
  <c r="L52" s="1"/>
  <c r="C52"/>
  <c r="B52"/>
  <c r="P51"/>
  <c r="O51"/>
  <c r="G51"/>
  <c r="AB51" s="1"/>
  <c r="E51"/>
  <c r="R51" s="1"/>
  <c r="D51"/>
  <c r="L51" s="1"/>
  <c r="C51"/>
  <c r="K51" s="1"/>
  <c r="B51"/>
  <c r="P50"/>
  <c r="O50"/>
  <c r="K50"/>
  <c r="G50"/>
  <c r="AB50" s="1"/>
  <c r="E50"/>
  <c r="R50" s="1"/>
  <c r="D50"/>
  <c r="U50" s="1"/>
  <c r="C50"/>
  <c r="B50"/>
  <c r="P49"/>
  <c r="O49"/>
  <c r="G49"/>
  <c r="AB49" s="1"/>
  <c r="E49"/>
  <c r="R49" s="1"/>
  <c r="D49"/>
  <c r="L49" s="1"/>
  <c r="C49"/>
  <c r="B49"/>
  <c r="P48"/>
  <c r="O48"/>
  <c r="K48"/>
  <c r="G48"/>
  <c r="AB48" s="1"/>
  <c r="E48"/>
  <c r="R48" s="1"/>
  <c r="D48"/>
  <c r="L48" s="1"/>
  <c r="C48"/>
  <c r="B48"/>
  <c r="P47"/>
  <c r="O47"/>
  <c r="G47"/>
  <c r="AB47" s="1"/>
  <c r="E47"/>
  <c r="R47" s="1"/>
  <c r="D47"/>
  <c r="L47" s="1"/>
  <c r="C47"/>
  <c r="K47" s="1"/>
  <c r="B47"/>
  <c r="P46"/>
  <c r="O46"/>
  <c r="K46"/>
  <c r="G46"/>
  <c r="AB46" s="1"/>
  <c r="E46"/>
  <c r="R46" s="1"/>
  <c r="D46"/>
  <c r="L46" s="1"/>
  <c r="C46"/>
  <c r="B46"/>
  <c r="P45"/>
  <c r="O45"/>
  <c r="G45"/>
  <c r="AB45" s="1"/>
  <c r="E45"/>
  <c r="R45" s="1"/>
  <c r="D45"/>
  <c r="L45" s="1"/>
  <c r="C45"/>
  <c r="K45" s="1"/>
  <c r="B45"/>
  <c r="P44"/>
  <c r="O44"/>
  <c r="K44"/>
  <c r="G44"/>
  <c r="AB44" s="1"/>
  <c r="E44"/>
  <c r="R44" s="1"/>
  <c r="D44"/>
  <c r="U44" s="1"/>
  <c r="C44"/>
  <c r="B44"/>
  <c r="P43"/>
  <c r="O43"/>
  <c r="G43"/>
  <c r="AB43" s="1"/>
  <c r="E43"/>
  <c r="R43" s="1"/>
  <c r="D43"/>
  <c r="L43" s="1"/>
  <c r="C43"/>
  <c r="B43"/>
  <c r="P42"/>
  <c r="O42"/>
  <c r="K42"/>
  <c r="G42"/>
  <c r="AB42" s="1"/>
  <c r="E42"/>
  <c r="R42" s="1"/>
  <c r="D42"/>
  <c r="L42" s="1"/>
  <c r="C42"/>
  <c r="B42"/>
  <c r="P41"/>
  <c r="O41"/>
  <c r="G41"/>
  <c r="AB41" s="1"/>
  <c r="E41"/>
  <c r="R41" s="1"/>
  <c r="D41"/>
  <c r="L41" s="1"/>
  <c r="C41"/>
  <c r="K41" s="1"/>
  <c r="B41"/>
  <c r="P40"/>
  <c r="O40"/>
  <c r="K40"/>
  <c r="G40"/>
  <c r="AB40" s="1"/>
  <c r="E40"/>
  <c r="R40" s="1"/>
  <c r="D40"/>
  <c r="L40" s="1"/>
  <c r="C40"/>
  <c r="B40"/>
  <c r="P39"/>
  <c r="O39"/>
  <c r="G39"/>
  <c r="AB39" s="1"/>
  <c r="E39"/>
  <c r="R39" s="1"/>
  <c r="D39"/>
  <c r="L39" s="1"/>
  <c r="C39"/>
  <c r="K39" s="1"/>
  <c r="B39"/>
  <c r="P38"/>
  <c r="O38"/>
  <c r="K38"/>
  <c r="G38"/>
  <c r="AB38" s="1"/>
  <c r="E38"/>
  <c r="R38" s="1"/>
  <c r="D38"/>
  <c r="U38" s="1"/>
  <c r="C38"/>
  <c r="B38"/>
  <c r="P37"/>
  <c r="O37"/>
  <c r="G37"/>
  <c r="AB37" s="1"/>
  <c r="E37"/>
  <c r="R37" s="1"/>
  <c r="D37"/>
  <c r="L37" s="1"/>
  <c r="C37"/>
  <c r="B37"/>
  <c r="P36"/>
  <c r="O36"/>
  <c r="K36"/>
  <c r="G36"/>
  <c r="AB36" s="1"/>
  <c r="E36"/>
  <c r="R36" s="1"/>
  <c r="D36"/>
  <c r="L36" s="1"/>
  <c r="C36"/>
  <c r="B36"/>
  <c r="P35"/>
  <c r="O35"/>
  <c r="G35"/>
  <c r="AB35" s="1"/>
  <c r="E35"/>
  <c r="R35" s="1"/>
  <c r="D35"/>
  <c r="L35" s="1"/>
  <c r="C35"/>
  <c r="K35" s="1"/>
  <c r="B35"/>
  <c r="P34"/>
  <c r="O34"/>
  <c r="K34"/>
  <c r="G34"/>
  <c r="AB34" s="1"/>
  <c r="E34"/>
  <c r="R34" s="1"/>
  <c r="D34"/>
  <c r="U34" s="1"/>
  <c r="C34"/>
  <c r="B34"/>
  <c r="P33"/>
  <c r="O33"/>
  <c r="G33"/>
  <c r="AB33" s="1"/>
  <c r="E33"/>
  <c r="R33" s="1"/>
  <c r="D33"/>
  <c r="L33" s="1"/>
  <c r="C33"/>
  <c r="K33" s="1"/>
  <c r="B33"/>
  <c r="P32"/>
  <c r="O32"/>
  <c r="K32"/>
  <c r="G32"/>
  <c r="AB32" s="1"/>
  <c r="E32"/>
  <c r="R32" s="1"/>
  <c r="D32"/>
  <c r="U32" s="1"/>
  <c r="C32"/>
  <c r="B32"/>
  <c r="P31"/>
  <c r="O31"/>
  <c r="G31"/>
  <c r="AB31" s="1"/>
  <c r="E31"/>
  <c r="R31" s="1"/>
  <c r="D31"/>
  <c r="L31" s="1"/>
  <c r="C31"/>
  <c r="K31" s="1"/>
  <c r="B31"/>
  <c r="P30"/>
  <c r="O30"/>
  <c r="K30"/>
  <c r="G30"/>
  <c r="AB30" s="1"/>
  <c r="E30"/>
  <c r="R30" s="1"/>
  <c r="D30"/>
  <c r="U30" s="1"/>
  <c r="C30"/>
  <c r="B30"/>
  <c r="P29"/>
  <c r="O29"/>
  <c r="G29"/>
  <c r="AB29" s="1"/>
  <c r="E29"/>
  <c r="R29" s="1"/>
  <c r="D29"/>
  <c r="L29" s="1"/>
  <c r="C29"/>
  <c r="K29" s="1"/>
  <c r="B29"/>
  <c r="P28"/>
  <c r="O28"/>
  <c r="K28"/>
  <c r="G28"/>
  <c r="AB28" s="1"/>
  <c r="E28"/>
  <c r="R28" s="1"/>
  <c r="D28"/>
  <c r="U28" s="1"/>
  <c r="C28"/>
  <c r="B28"/>
  <c r="P27"/>
  <c r="O27"/>
  <c r="G27"/>
  <c r="AB27" s="1"/>
  <c r="E27"/>
  <c r="R27" s="1"/>
  <c r="D27"/>
  <c r="L27" s="1"/>
  <c r="C27"/>
  <c r="K27" s="1"/>
  <c r="B27"/>
  <c r="P26"/>
  <c r="O26"/>
  <c r="K26"/>
  <c r="G26"/>
  <c r="AB26" s="1"/>
  <c r="E26"/>
  <c r="R26" s="1"/>
  <c r="D26"/>
  <c r="L26" s="1"/>
  <c r="C26"/>
  <c r="B26"/>
  <c r="P25"/>
  <c r="O25"/>
  <c r="G25"/>
  <c r="AB25" s="1"/>
  <c r="E25"/>
  <c r="R25" s="1"/>
  <c r="D25"/>
  <c r="L25" s="1"/>
  <c r="C25"/>
  <c r="B25"/>
  <c r="P24"/>
  <c r="O24"/>
  <c r="K24"/>
  <c r="G24"/>
  <c r="AB24" s="1"/>
  <c r="E24"/>
  <c r="R24" s="1"/>
  <c r="D24"/>
  <c r="L24" s="1"/>
  <c r="C24"/>
  <c r="B24"/>
  <c r="P23"/>
  <c r="O23"/>
  <c r="G23"/>
  <c r="AB23" s="1"/>
  <c r="E23"/>
  <c r="R23" s="1"/>
  <c r="D23"/>
  <c r="L23" s="1"/>
  <c r="C23"/>
  <c r="B23"/>
  <c r="P22"/>
  <c r="O22"/>
  <c r="K22"/>
  <c r="G22"/>
  <c r="AB22" s="1"/>
  <c r="E22"/>
  <c r="R22" s="1"/>
  <c r="D22"/>
  <c r="L22" s="1"/>
  <c r="C22"/>
  <c r="B22"/>
  <c r="P21"/>
  <c r="O21"/>
  <c r="G21"/>
  <c r="AB21" s="1"/>
  <c r="E21"/>
  <c r="R21" s="1"/>
  <c r="D21"/>
  <c r="L21" s="1"/>
  <c r="C21"/>
  <c r="B21"/>
  <c r="P20"/>
  <c r="O20"/>
  <c r="K20"/>
  <c r="G20"/>
  <c r="AB20" s="1"/>
  <c r="E20"/>
  <c r="R20" s="1"/>
  <c r="D20"/>
  <c r="L20" s="1"/>
  <c r="C20"/>
  <c r="B20"/>
  <c r="P19"/>
  <c r="O19"/>
  <c r="G19"/>
  <c r="AB19" s="1"/>
  <c r="E19"/>
  <c r="R19" s="1"/>
  <c r="D19"/>
  <c r="L19" s="1"/>
  <c r="C19"/>
  <c r="B19"/>
  <c r="P18"/>
  <c r="O18"/>
  <c r="K18"/>
  <c r="G18"/>
  <c r="AB18" s="1"/>
  <c r="E18"/>
  <c r="R18" s="1"/>
  <c r="D18"/>
  <c r="L18" s="1"/>
  <c r="C18"/>
  <c r="B18"/>
  <c r="P17"/>
  <c r="O17"/>
  <c r="G17"/>
  <c r="AB17" s="1"/>
  <c r="E17"/>
  <c r="R17" s="1"/>
  <c r="D17"/>
  <c r="L17" s="1"/>
  <c r="C17"/>
  <c r="B17"/>
  <c r="P16"/>
  <c r="O16"/>
  <c r="K16"/>
  <c r="G16"/>
  <c r="AB16" s="1"/>
  <c r="E16"/>
  <c r="R16" s="1"/>
  <c r="D16"/>
  <c r="L16" s="1"/>
  <c r="C16"/>
  <c r="B16"/>
  <c r="P15"/>
  <c r="O15"/>
  <c r="G15"/>
  <c r="AB15" s="1"/>
  <c r="E15"/>
  <c r="R15" s="1"/>
  <c r="D15"/>
  <c r="L15" s="1"/>
  <c r="C15"/>
  <c r="K15" s="1"/>
  <c r="B15"/>
  <c r="P14"/>
  <c r="O14"/>
  <c r="K14"/>
  <c r="G14"/>
  <c r="AB14" s="1"/>
  <c r="E14"/>
  <c r="R14" s="1"/>
  <c r="D14"/>
  <c r="U14" s="1"/>
  <c r="C14"/>
  <c r="B14"/>
  <c r="P13"/>
  <c r="O13"/>
  <c r="G13"/>
  <c r="AB13" s="1"/>
  <c r="E13"/>
  <c r="R13" s="1"/>
  <c r="D13"/>
  <c r="L13" s="1"/>
  <c r="C13"/>
  <c r="B13"/>
  <c r="P12"/>
  <c r="O12"/>
  <c r="K12"/>
  <c r="G12"/>
  <c r="AB12" s="1"/>
  <c r="E12"/>
  <c r="R12" s="1"/>
  <c r="D12"/>
  <c r="L12" s="1"/>
  <c r="C12"/>
  <c r="B12"/>
  <c r="P11"/>
  <c r="O11"/>
  <c r="G11"/>
  <c r="AB11" s="1"/>
  <c r="E11"/>
  <c r="R11" s="1"/>
  <c r="D11"/>
  <c r="L11" s="1"/>
  <c r="C11"/>
  <c r="K11" s="1"/>
  <c r="B11"/>
  <c r="P10"/>
  <c r="O10"/>
  <c r="K10"/>
  <c r="G10"/>
  <c r="AB10" s="1"/>
  <c r="E10"/>
  <c r="R10" s="1"/>
  <c r="D10"/>
  <c r="L10" s="1"/>
  <c r="C10"/>
  <c r="B10"/>
  <c r="P9"/>
  <c r="O9"/>
  <c r="G9"/>
  <c r="AB9" s="1"/>
  <c r="E9"/>
  <c r="R9" s="1"/>
  <c r="D9"/>
  <c r="L9" s="1"/>
  <c r="C9"/>
  <c r="B9"/>
  <c r="U8"/>
  <c r="L8"/>
  <c r="K8"/>
  <c r="G8"/>
  <c r="AB8" s="1"/>
  <c r="E8"/>
  <c r="D8"/>
  <c r="C8"/>
  <c r="B8"/>
  <c r="U7"/>
  <c r="J7"/>
  <c r="I7"/>
  <c r="W7" s="1"/>
  <c r="F7"/>
  <c r="E7"/>
  <c r="P7" s="1"/>
  <c r="D7"/>
  <c r="L7" s="1"/>
  <c r="M7" s="1"/>
  <c r="C7"/>
  <c r="H7" s="1"/>
  <c r="B7"/>
  <c r="U6"/>
  <c r="J6"/>
  <c r="I6"/>
  <c r="W6" s="1"/>
  <c r="F6"/>
  <c r="E6"/>
  <c r="P6" s="1"/>
  <c r="D6"/>
  <c r="L6" s="1"/>
  <c r="M6" s="1"/>
  <c r="C6"/>
  <c r="H6" s="1"/>
  <c r="B6"/>
  <c r="U5"/>
  <c r="J5"/>
  <c r="I5"/>
  <c r="W5" s="1"/>
  <c r="F5"/>
  <c r="E5"/>
  <c r="P5" s="1"/>
  <c r="D5"/>
  <c r="L5" s="1"/>
  <c r="M5" s="1"/>
  <c r="C5"/>
  <c r="H5" s="1"/>
  <c r="B5"/>
  <c r="U4"/>
  <c r="J4"/>
  <c r="I4"/>
  <c r="W4" s="1"/>
  <c r="F4"/>
  <c r="E4"/>
  <c r="P4" s="1"/>
  <c r="D4"/>
  <c r="L4" s="1"/>
  <c r="M4" s="1"/>
  <c r="C4"/>
  <c r="H4" s="1"/>
  <c r="B4"/>
  <c r="X4" l="1"/>
  <c r="Q5"/>
  <c r="Q6"/>
  <c r="R8"/>
  <c r="N8"/>
  <c r="Q8"/>
  <c r="U10"/>
  <c r="U18"/>
  <c r="U20"/>
  <c r="U26"/>
  <c r="U36"/>
  <c r="U40"/>
  <c r="U52"/>
  <c r="U54"/>
  <c r="U56"/>
  <c r="U58"/>
  <c r="Z112"/>
  <c r="X112"/>
  <c r="W112"/>
  <c r="W129"/>
  <c r="Z129"/>
  <c r="X129"/>
  <c r="Y129"/>
  <c r="R4"/>
  <c r="Y4"/>
  <c r="R5"/>
  <c r="Y5"/>
  <c r="N7"/>
  <c r="Y7"/>
  <c r="J9"/>
  <c r="F9"/>
  <c r="M9"/>
  <c r="I9"/>
  <c r="H9"/>
  <c r="AA11"/>
  <c r="J13"/>
  <c r="F13"/>
  <c r="M13"/>
  <c r="I13"/>
  <c r="H13"/>
  <c r="L14"/>
  <c r="M14" s="1"/>
  <c r="AA15"/>
  <c r="J17"/>
  <c r="F17"/>
  <c r="M17"/>
  <c r="I17"/>
  <c r="H17"/>
  <c r="AA17"/>
  <c r="J19"/>
  <c r="F19"/>
  <c r="M19"/>
  <c r="I19"/>
  <c r="AA19"/>
  <c r="J21"/>
  <c r="F21"/>
  <c r="M21"/>
  <c r="I21"/>
  <c r="H21"/>
  <c r="AA21"/>
  <c r="J23"/>
  <c r="F23"/>
  <c r="M23"/>
  <c r="I23"/>
  <c r="AA23"/>
  <c r="J25"/>
  <c r="F25"/>
  <c r="M25"/>
  <c r="I25"/>
  <c r="H25"/>
  <c r="L28"/>
  <c r="H29"/>
  <c r="L30"/>
  <c r="M30" s="1"/>
  <c r="AA31"/>
  <c r="L32"/>
  <c r="AA33"/>
  <c r="L34"/>
  <c r="M34" s="1"/>
  <c r="AA35"/>
  <c r="J37"/>
  <c r="F37"/>
  <c r="M37"/>
  <c r="I37"/>
  <c r="H37"/>
  <c r="L38"/>
  <c r="H39"/>
  <c r="AA41"/>
  <c r="J43"/>
  <c r="F43"/>
  <c r="M43"/>
  <c r="I43"/>
  <c r="H43"/>
  <c r="L44"/>
  <c r="M44" s="1"/>
  <c r="H45"/>
  <c r="AA47"/>
  <c r="J49"/>
  <c r="F49"/>
  <c r="M49"/>
  <c r="I49"/>
  <c r="H49"/>
  <c r="L50"/>
  <c r="H51"/>
  <c r="J57"/>
  <c r="F57"/>
  <c r="AA57" s="1"/>
  <c r="M57"/>
  <c r="I57"/>
  <c r="H59"/>
  <c r="L60"/>
  <c r="M60" s="1"/>
  <c r="Y62"/>
  <c r="Z62"/>
  <c r="W62"/>
  <c r="AB63"/>
  <c r="O66"/>
  <c r="R66"/>
  <c r="N66"/>
  <c r="Q66"/>
  <c r="P66"/>
  <c r="Z67"/>
  <c r="Y67"/>
  <c r="X67"/>
  <c r="O70"/>
  <c r="R70"/>
  <c r="N70"/>
  <c r="Q70"/>
  <c r="P70"/>
  <c r="Z71"/>
  <c r="Y71"/>
  <c r="X71"/>
  <c r="O76"/>
  <c r="R76"/>
  <c r="N76"/>
  <c r="Q76"/>
  <c r="P76"/>
  <c r="Z77"/>
  <c r="Y77"/>
  <c r="X77"/>
  <c r="O80"/>
  <c r="R80"/>
  <c r="N80"/>
  <c r="Q80"/>
  <c r="P80"/>
  <c r="U83"/>
  <c r="L83"/>
  <c r="M83" s="1"/>
  <c r="Z83"/>
  <c r="Y83"/>
  <c r="X83"/>
  <c r="W83"/>
  <c r="U88"/>
  <c r="L88"/>
  <c r="U91"/>
  <c r="L91"/>
  <c r="Z96"/>
  <c r="Y96"/>
  <c r="X96"/>
  <c r="Z104"/>
  <c r="Y104"/>
  <c r="X104"/>
  <c r="Y112"/>
  <c r="G4"/>
  <c r="Z4"/>
  <c r="K5"/>
  <c r="Z5"/>
  <c r="G6"/>
  <c r="Z6"/>
  <c r="G7"/>
  <c r="Z7"/>
  <c r="U9"/>
  <c r="U11"/>
  <c r="K13"/>
  <c r="U13"/>
  <c r="U15"/>
  <c r="K17"/>
  <c r="U17"/>
  <c r="K19"/>
  <c r="U19"/>
  <c r="K21"/>
  <c r="U21"/>
  <c r="K23"/>
  <c r="U23"/>
  <c r="K25"/>
  <c r="U25"/>
  <c r="U27"/>
  <c r="U29"/>
  <c r="U31"/>
  <c r="U33"/>
  <c r="U35"/>
  <c r="K37"/>
  <c r="U37"/>
  <c r="U39"/>
  <c r="U41"/>
  <c r="K43"/>
  <c r="U43"/>
  <c r="U45"/>
  <c r="U47"/>
  <c r="K49"/>
  <c r="U49"/>
  <c r="U51"/>
  <c r="U53"/>
  <c r="U55"/>
  <c r="K57"/>
  <c r="U57"/>
  <c r="U59"/>
  <c r="U62"/>
  <c r="L62"/>
  <c r="M62" s="1"/>
  <c r="X62"/>
  <c r="L65"/>
  <c r="M65" s="1"/>
  <c r="L67"/>
  <c r="M67" s="1"/>
  <c r="L69"/>
  <c r="M69" s="1"/>
  <c r="L71"/>
  <c r="M71" s="1"/>
  <c r="L73"/>
  <c r="M73" s="1"/>
  <c r="L75"/>
  <c r="M75" s="1"/>
  <c r="L77"/>
  <c r="M77" s="1"/>
  <c r="L79"/>
  <c r="M79" s="1"/>
  <c r="O84"/>
  <c r="R84"/>
  <c r="Q84"/>
  <c r="P84"/>
  <c r="N84"/>
  <c r="O89"/>
  <c r="N89"/>
  <c r="R89"/>
  <c r="P89"/>
  <c r="Q4"/>
  <c r="X5"/>
  <c r="X6"/>
  <c r="Q7"/>
  <c r="X7"/>
  <c r="U12"/>
  <c r="U16"/>
  <c r="U22"/>
  <c r="U24"/>
  <c r="U42"/>
  <c r="U46"/>
  <c r="U48"/>
  <c r="U112"/>
  <c r="L112"/>
  <c r="M112" s="1"/>
  <c r="N4"/>
  <c r="N5"/>
  <c r="N6"/>
  <c r="R6"/>
  <c r="Y6"/>
  <c r="R7"/>
  <c r="AA9"/>
  <c r="J11"/>
  <c r="F11"/>
  <c r="M11"/>
  <c r="I11"/>
  <c r="H11"/>
  <c r="AA13"/>
  <c r="J15"/>
  <c r="F15"/>
  <c r="M15"/>
  <c r="I15"/>
  <c r="H15"/>
  <c r="H19"/>
  <c r="H23"/>
  <c r="AA25"/>
  <c r="J27"/>
  <c r="F27"/>
  <c r="AA27" s="1"/>
  <c r="M27"/>
  <c r="I27"/>
  <c r="H27"/>
  <c r="J29"/>
  <c r="F29"/>
  <c r="AA29" s="1"/>
  <c r="M29"/>
  <c r="I29"/>
  <c r="J31"/>
  <c r="F31"/>
  <c r="M31"/>
  <c r="I31"/>
  <c r="H31"/>
  <c r="J33"/>
  <c r="F33"/>
  <c r="M33"/>
  <c r="I33"/>
  <c r="H33"/>
  <c r="J35"/>
  <c r="F35"/>
  <c r="M35"/>
  <c r="I35"/>
  <c r="H35"/>
  <c r="AA37"/>
  <c r="J39"/>
  <c r="F39"/>
  <c r="M39"/>
  <c r="I39"/>
  <c r="AA39"/>
  <c r="J41"/>
  <c r="F41"/>
  <c r="M41"/>
  <c r="I41"/>
  <c r="H41"/>
  <c r="AA43"/>
  <c r="J45"/>
  <c r="F45"/>
  <c r="M45"/>
  <c r="I45"/>
  <c r="AA45"/>
  <c r="J47"/>
  <c r="F47"/>
  <c r="M47"/>
  <c r="I47"/>
  <c r="H47"/>
  <c r="AA49"/>
  <c r="J51"/>
  <c r="F51"/>
  <c r="M51"/>
  <c r="I51"/>
  <c r="AA51"/>
  <c r="J53"/>
  <c r="F53"/>
  <c r="AA53" s="1"/>
  <c r="M53"/>
  <c r="I53"/>
  <c r="H53"/>
  <c r="J55"/>
  <c r="F55"/>
  <c r="AA55" s="1"/>
  <c r="M55"/>
  <c r="I55"/>
  <c r="H55"/>
  <c r="H57"/>
  <c r="J59"/>
  <c r="F59"/>
  <c r="M59"/>
  <c r="I59"/>
  <c r="AA59"/>
  <c r="J61"/>
  <c r="F61"/>
  <c r="G61"/>
  <c r="K61"/>
  <c r="I61"/>
  <c r="O64"/>
  <c r="R64"/>
  <c r="N64"/>
  <c r="Q64"/>
  <c r="P64"/>
  <c r="Z65"/>
  <c r="Y65"/>
  <c r="X65"/>
  <c r="O68"/>
  <c r="R68"/>
  <c r="N68"/>
  <c r="Q68"/>
  <c r="P68"/>
  <c r="Z69"/>
  <c r="Y69"/>
  <c r="X69"/>
  <c r="O72"/>
  <c r="R72"/>
  <c r="N72"/>
  <c r="Q72"/>
  <c r="P72"/>
  <c r="Z73"/>
  <c r="Y73"/>
  <c r="X73"/>
  <c r="O74"/>
  <c r="R74"/>
  <c r="N74"/>
  <c r="Q74"/>
  <c r="P74"/>
  <c r="Z75"/>
  <c r="Y75"/>
  <c r="X75"/>
  <c r="O78"/>
  <c r="R78"/>
  <c r="N78"/>
  <c r="Q78"/>
  <c r="Z79"/>
  <c r="Y79"/>
  <c r="X79"/>
  <c r="Z88"/>
  <c r="Y88"/>
  <c r="X88"/>
  <c r="W88"/>
  <c r="Z91"/>
  <c r="Y91"/>
  <c r="X91"/>
  <c r="W91"/>
  <c r="U96"/>
  <c r="L96"/>
  <c r="M96" s="1"/>
  <c r="U104"/>
  <c r="L104"/>
  <c r="M104" s="1"/>
  <c r="K4"/>
  <c r="O4"/>
  <c r="G5"/>
  <c r="O5"/>
  <c r="K6"/>
  <c r="O6"/>
  <c r="K7"/>
  <c r="O7"/>
  <c r="J8"/>
  <c r="F8"/>
  <c r="M8"/>
  <c r="H8"/>
  <c r="O8"/>
  <c r="K9"/>
  <c r="I8"/>
  <c r="P8"/>
  <c r="AA8"/>
  <c r="J10"/>
  <c r="F10"/>
  <c r="M10"/>
  <c r="I10"/>
  <c r="H10"/>
  <c r="AA10"/>
  <c r="J12"/>
  <c r="F12"/>
  <c r="M12"/>
  <c r="I12"/>
  <c r="H12"/>
  <c r="AA12"/>
  <c r="J14"/>
  <c r="F14"/>
  <c r="I14"/>
  <c r="H14"/>
  <c r="AA14"/>
  <c r="J16"/>
  <c r="F16"/>
  <c r="M16"/>
  <c r="I16"/>
  <c r="H16"/>
  <c r="AA16"/>
  <c r="J18"/>
  <c r="F18"/>
  <c r="M18"/>
  <c r="I18"/>
  <c r="H18"/>
  <c r="AA18"/>
  <c r="J20"/>
  <c r="F20"/>
  <c r="M20"/>
  <c r="I20"/>
  <c r="H20"/>
  <c r="AA20"/>
  <c r="J22"/>
  <c r="F22"/>
  <c r="M22"/>
  <c r="I22"/>
  <c r="H22"/>
  <c r="AA22"/>
  <c r="J24"/>
  <c r="F24"/>
  <c r="M24"/>
  <c r="I24"/>
  <c r="H24"/>
  <c r="AA24"/>
  <c r="J26"/>
  <c r="F26"/>
  <c r="M26"/>
  <c r="I26"/>
  <c r="H26"/>
  <c r="AA26"/>
  <c r="J28"/>
  <c r="F28"/>
  <c r="M28"/>
  <c r="I28"/>
  <c r="H28"/>
  <c r="AA28"/>
  <c r="J30"/>
  <c r="F30"/>
  <c r="I30"/>
  <c r="H30"/>
  <c r="AA30"/>
  <c r="J32"/>
  <c r="F32"/>
  <c r="M32"/>
  <c r="I32"/>
  <c r="H32"/>
  <c r="AA32"/>
  <c r="J34"/>
  <c r="F34"/>
  <c r="I34"/>
  <c r="H34"/>
  <c r="AA34"/>
  <c r="J36"/>
  <c r="F36"/>
  <c r="M36"/>
  <c r="I36"/>
  <c r="H36"/>
  <c r="AA36"/>
  <c r="J38"/>
  <c r="F38"/>
  <c r="M38"/>
  <c r="I38"/>
  <c r="H38"/>
  <c r="AA38"/>
  <c r="J40"/>
  <c r="F40"/>
  <c r="M40"/>
  <c r="I40"/>
  <c r="H40"/>
  <c r="AA40"/>
  <c r="J42"/>
  <c r="F42"/>
  <c r="M42"/>
  <c r="I42"/>
  <c r="H42"/>
  <c r="AA42"/>
  <c r="J44"/>
  <c r="F44"/>
  <c r="I44"/>
  <c r="H44"/>
  <c r="AA44"/>
  <c r="J46"/>
  <c r="F46"/>
  <c r="M46"/>
  <c r="I46"/>
  <c r="H46"/>
  <c r="AA46"/>
  <c r="J48"/>
  <c r="F48"/>
  <c r="M48"/>
  <c r="I48"/>
  <c r="H48"/>
  <c r="AA48"/>
  <c r="J50"/>
  <c r="F50"/>
  <c r="M50"/>
  <c r="I50"/>
  <c r="H50"/>
  <c r="AA50"/>
  <c r="J52"/>
  <c r="F52"/>
  <c r="AA52" s="1"/>
  <c r="M52"/>
  <c r="I52"/>
  <c r="H52"/>
  <c r="J54"/>
  <c r="F54"/>
  <c r="M54"/>
  <c r="I54"/>
  <c r="H54"/>
  <c r="AA54"/>
  <c r="J56"/>
  <c r="F56"/>
  <c r="M56"/>
  <c r="I56"/>
  <c r="H56"/>
  <c r="AA56"/>
  <c r="J58"/>
  <c r="F58"/>
  <c r="M58"/>
  <c r="I58"/>
  <c r="H58"/>
  <c r="AA58"/>
  <c r="J60"/>
  <c r="F60"/>
  <c r="I60"/>
  <c r="H60"/>
  <c r="AA60"/>
  <c r="R62"/>
  <c r="N62"/>
  <c r="Q62"/>
  <c r="O62"/>
  <c r="O63"/>
  <c r="R63"/>
  <c r="N63"/>
  <c r="P63"/>
  <c r="Q63"/>
  <c r="O81"/>
  <c r="N81"/>
  <c r="R81"/>
  <c r="P81"/>
  <c r="O92"/>
  <c r="R92"/>
  <c r="Q92"/>
  <c r="P92"/>
  <c r="N92"/>
  <c r="U100"/>
  <c r="L100"/>
  <c r="M100" s="1"/>
  <c r="Z100"/>
  <c r="Y100"/>
  <c r="X100"/>
  <c r="U109"/>
  <c r="L109"/>
  <c r="M109" s="1"/>
  <c r="Z109"/>
  <c r="Y109"/>
  <c r="W109"/>
  <c r="X109"/>
  <c r="U110"/>
  <c r="L110"/>
  <c r="M110" s="1"/>
  <c r="Z110"/>
  <c r="W110"/>
  <c r="X110"/>
  <c r="P117"/>
  <c r="O117"/>
  <c r="N117"/>
  <c r="R117"/>
  <c r="W125"/>
  <c r="Z125"/>
  <c r="X125"/>
  <c r="Y125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R61"/>
  <c r="N61"/>
  <c r="P61"/>
  <c r="J63"/>
  <c r="F63"/>
  <c r="H63"/>
  <c r="M63"/>
  <c r="Z64"/>
  <c r="Y64"/>
  <c r="O65"/>
  <c r="R65"/>
  <c r="N65"/>
  <c r="Z66"/>
  <c r="Y66"/>
  <c r="O67"/>
  <c r="R67"/>
  <c r="N67"/>
  <c r="Z68"/>
  <c r="Y68"/>
  <c r="O69"/>
  <c r="R69"/>
  <c r="N69"/>
  <c r="Z70"/>
  <c r="Y70"/>
  <c r="O71"/>
  <c r="R71"/>
  <c r="N71"/>
  <c r="Z72"/>
  <c r="Y72"/>
  <c r="O73"/>
  <c r="R73"/>
  <c r="N73"/>
  <c r="Z74"/>
  <c r="Y74"/>
  <c r="O75"/>
  <c r="R75"/>
  <c r="N75"/>
  <c r="Z76"/>
  <c r="Y76"/>
  <c r="O77"/>
  <c r="R77"/>
  <c r="N77"/>
  <c r="Z78"/>
  <c r="Y78"/>
  <c r="O79"/>
  <c r="R79"/>
  <c r="N79"/>
  <c r="Z80"/>
  <c r="Y80"/>
  <c r="O85"/>
  <c r="N85"/>
  <c r="R85"/>
  <c r="Q85"/>
  <c r="U87"/>
  <c r="L87"/>
  <c r="Z87"/>
  <c r="Y87"/>
  <c r="X87"/>
  <c r="O88"/>
  <c r="R88"/>
  <c r="Q88"/>
  <c r="O93"/>
  <c r="N93"/>
  <c r="R93"/>
  <c r="Q93"/>
  <c r="U95"/>
  <c r="L95"/>
  <c r="M95" s="1"/>
  <c r="Z95"/>
  <c r="Y95"/>
  <c r="X95"/>
  <c r="O96"/>
  <c r="R96"/>
  <c r="Q96"/>
  <c r="U99"/>
  <c r="L99"/>
  <c r="M99" s="1"/>
  <c r="Z99"/>
  <c r="Y99"/>
  <c r="X99"/>
  <c r="O100"/>
  <c r="R100"/>
  <c r="Q100"/>
  <c r="U103"/>
  <c r="L103"/>
  <c r="M103" s="1"/>
  <c r="Z103"/>
  <c r="Y103"/>
  <c r="X103"/>
  <c r="O104"/>
  <c r="R104"/>
  <c r="Q104"/>
  <c r="O107"/>
  <c r="N107"/>
  <c r="R107"/>
  <c r="W119"/>
  <c r="Z119"/>
  <c r="X119"/>
  <c r="W123"/>
  <c r="Z123"/>
  <c r="X123"/>
  <c r="Y123"/>
  <c r="W133"/>
  <c r="Z133"/>
  <c r="X133"/>
  <c r="Y133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Q61"/>
  <c r="J62"/>
  <c r="F62"/>
  <c r="H62"/>
  <c r="I63"/>
  <c r="L64"/>
  <c r="M64" s="1"/>
  <c r="W64"/>
  <c r="P65"/>
  <c r="L66"/>
  <c r="M66" s="1"/>
  <c r="W66"/>
  <c r="P67"/>
  <c r="L68"/>
  <c r="M68" s="1"/>
  <c r="W68"/>
  <c r="P69"/>
  <c r="L70"/>
  <c r="M70" s="1"/>
  <c r="W70"/>
  <c r="P71"/>
  <c r="L72"/>
  <c r="M72" s="1"/>
  <c r="W72"/>
  <c r="P73"/>
  <c r="L74"/>
  <c r="M74" s="1"/>
  <c r="W74"/>
  <c r="P75"/>
  <c r="L76"/>
  <c r="M76" s="1"/>
  <c r="W76"/>
  <c r="P77"/>
  <c r="L78"/>
  <c r="M78" s="1"/>
  <c r="W78"/>
  <c r="P79"/>
  <c r="L80"/>
  <c r="M80" s="1"/>
  <c r="W80"/>
  <c r="U84"/>
  <c r="L84"/>
  <c r="Z84"/>
  <c r="Y84"/>
  <c r="U92"/>
  <c r="L92"/>
  <c r="Z92"/>
  <c r="Y92"/>
  <c r="N96"/>
  <c r="O97"/>
  <c r="N97"/>
  <c r="R97"/>
  <c r="N100"/>
  <c r="O101"/>
  <c r="N101"/>
  <c r="R101"/>
  <c r="N104"/>
  <c r="O105"/>
  <c r="N105"/>
  <c r="R105"/>
  <c r="U108"/>
  <c r="L108"/>
  <c r="M108" s="1"/>
  <c r="Z108"/>
  <c r="X108"/>
  <c r="W108"/>
  <c r="Y119"/>
  <c r="P126"/>
  <c r="O126"/>
  <c r="Q126"/>
  <c r="R126"/>
  <c r="P128"/>
  <c r="O128"/>
  <c r="Q128"/>
  <c r="N128"/>
  <c r="W131"/>
  <c r="Z131"/>
  <c r="X131"/>
  <c r="Y131"/>
  <c r="F64"/>
  <c r="J64"/>
  <c r="F65"/>
  <c r="J65"/>
  <c r="F66"/>
  <c r="J66"/>
  <c r="F67"/>
  <c r="J67"/>
  <c r="F68"/>
  <c r="J68"/>
  <c r="F69"/>
  <c r="J69"/>
  <c r="F70"/>
  <c r="J70"/>
  <c r="F71"/>
  <c r="J71"/>
  <c r="F72"/>
  <c r="J72"/>
  <c r="F73"/>
  <c r="J73"/>
  <c r="F74"/>
  <c r="J74"/>
  <c r="F75"/>
  <c r="J75"/>
  <c r="F76"/>
  <c r="J76"/>
  <c r="F77"/>
  <c r="J77"/>
  <c r="F78"/>
  <c r="J78"/>
  <c r="F79"/>
  <c r="J79"/>
  <c r="F80"/>
  <c r="J80"/>
  <c r="N82"/>
  <c r="W82"/>
  <c r="P83"/>
  <c r="N86"/>
  <c r="W86"/>
  <c r="P87"/>
  <c r="N90"/>
  <c r="W90"/>
  <c r="P91"/>
  <c r="N94"/>
  <c r="W94"/>
  <c r="P95"/>
  <c r="N98"/>
  <c r="W98"/>
  <c r="P99"/>
  <c r="N102"/>
  <c r="W102"/>
  <c r="P103"/>
  <c r="N106"/>
  <c r="W106"/>
  <c r="O109"/>
  <c r="Q109"/>
  <c r="R109"/>
  <c r="O110"/>
  <c r="R110"/>
  <c r="Q110"/>
  <c r="O111"/>
  <c r="N111"/>
  <c r="Q111"/>
  <c r="U113"/>
  <c r="L113"/>
  <c r="M113" s="1"/>
  <c r="Z113"/>
  <c r="Y113"/>
  <c r="Y114"/>
  <c r="Z116"/>
  <c r="X116"/>
  <c r="Y116"/>
  <c r="W117"/>
  <c r="Z117"/>
  <c r="X117"/>
  <c r="W121"/>
  <c r="Z121"/>
  <c r="X121"/>
  <c r="G64"/>
  <c r="G65"/>
  <c r="G66"/>
  <c r="G67"/>
  <c r="G68"/>
  <c r="G69"/>
  <c r="G70"/>
  <c r="G71"/>
  <c r="G72"/>
  <c r="G73"/>
  <c r="G74"/>
  <c r="G75"/>
  <c r="G76"/>
  <c r="G77"/>
  <c r="G78"/>
  <c r="G79"/>
  <c r="G80"/>
  <c r="W81"/>
  <c r="P82"/>
  <c r="W85"/>
  <c r="P86"/>
  <c r="W89"/>
  <c r="P90"/>
  <c r="W93"/>
  <c r="P94"/>
  <c r="W97"/>
  <c r="P98"/>
  <c r="W101"/>
  <c r="P102"/>
  <c r="W105"/>
  <c r="P106"/>
  <c r="X106"/>
  <c r="R111"/>
  <c r="O113"/>
  <c r="Q113"/>
  <c r="R113"/>
  <c r="O114"/>
  <c r="R114"/>
  <c r="Q114"/>
  <c r="O115"/>
  <c r="N115"/>
  <c r="Q115"/>
  <c r="L117"/>
  <c r="U117"/>
  <c r="Y117"/>
  <c r="Y121"/>
  <c r="P124"/>
  <c r="O124"/>
  <c r="Q124"/>
  <c r="P132"/>
  <c r="O132"/>
  <c r="Q132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W107"/>
  <c r="P108"/>
  <c r="W111"/>
  <c r="P112"/>
  <c r="W115"/>
  <c r="P116"/>
  <c r="P118"/>
  <c r="O118"/>
  <c r="Q118"/>
  <c r="P120"/>
  <c r="O120"/>
  <c r="Q120"/>
  <c r="P122"/>
  <c r="O122"/>
  <c r="Q122"/>
  <c r="W127"/>
  <c r="Z127"/>
  <c r="X127"/>
  <c r="P130"/>
  <c r="O130"/>
  <c r="Q130"/>
  <c r="G107"/>
  <c r="G108"/>
  <c r="G109"/>
  <c r="G110"/>
  <c r="G111"/>
  <c r="G112"/>
  <c r="G113"/>
  <c r="G114"/>
  <c r="G115"/>
  <c r="G116"/>
  <c r="G117"/>
  <c r="M117"/>
  <c r="W118"/>
  <c r="Z118"/>
  <c r="P119"/>
  <c r="O119"/>
  <c r="W120"/>
  <c r="Z120"/>
  <c r="P121"/>
  <c r="O121"/>
  <c r="W122"/>
  <c r="Z122"/>
  <c r="P123"/>
  <c r="O123"/>
  <c r="W124"/>
  <c r="Z124"/>
  <c r="P125"/>
  <c r="O125"/>
  <c r="W126"/>
  <c r="Z126"/>
  <c r="P127"/>
  <c r="O127"/>
  <c r="W128"/>
  <c r="Z128"/>
  <c r="P129"/>
  <c r="O129"/>
  <c r="W130"/>
  <c r="Z130"/>
  <c r="P131"/>
  <c r="O131"/>
  <c r="W132"/>
  <c r="Z132"/>
  <c r="P133"/>
  <c r="O133"/>
  <c r="G118"/>
  <c r="K118"/>
  <c r="U118"/>
  <c r="G119"/>
  <c r="K119"/>
  <c r="U119"/>
  <c r="G120"/>
  <c r="K120"/>
  <c r="U120"/>
  <c r="G121"/>
  <c r="K121"/>
  <c r="U121"/>
  <c r="G122"/>
  <c r="K122"/>
  <c r="U122"/>
  <c r="G123"/>
  <c r="K123"/>
  <c r="U123"/>
  <c r="G124"/>
  <c r="K124"/>
  <c r="U124"/>
  <c r="G125"/>
  <c r="K125"/>
  <c r="U125"/>
  <c r="G126"/>
  <c r="K126"/>
  <c r="U126"/>
  <c r="G127"/>
  <c r="K127"/>
  <c r="U127"/>
  <c r="G128"/>
  <c r="K128"/>
  <c r="U128"/>
  <c r="G129"/>
  <c r="K129"/>
  <c r="U129"/>
  <c r="G130"/>
  <c r="K130"/>
  <c r="U130"/>
  <c r="G131"/>
  <c r="K131"/>
  <c r="U131"/>
  <c r="G132"/>
  <c r="K132"/>
  <c r="U132"/>
  <c r="G133"/>
  <c r="K133"/>
  <c r="U133"/>
  <c r="AA126" l="1"/>
  <c r="AB126"/>
  <c r="AA122"/>
  <c r="AB122"/>
  <c r="AA118"/>
  <c r="AB118"/>
  <c r="AB115"/>
  <c r="AA115"/>
  <c r="AB107"/>
  <c r="AA107"/>
  <c r="AA100"/>
  <c r="AB100"/>
  <c r="AA96"/>
  <c r="AB96"/>
  <c r="AA88"/>
  <c r="AB88"/>
  <c r="AA79"/>
  <c r="AB79"/>
  <c r="AA71"/>
  <c r="AB71"/>
  <c r="Y58"/>
  <c r="X58"/>
  <c r="Z58"/>
  <c r="W58"/>
  <c r="Y54"/>
  <c r="X54"/>
  <c r="W54"/>
  <c r="Z54"/>
  <c r="Y50"/>
  <c r="X50"/>
  <c r="Z50"/>
  <c r="W50"/>
  <c r="Y42"/>
  <c r="X42"/>
  <c r="W42"/>
  <c r="Z42"/>
  <c r="Y34"/>
  <c r="X34"/>
  <c r="Z34"/>
  <c r="W34"/>
  <c r="Y26"/>
  <c r="X26"/>
  <c r="Z26"/>
  <c r="W26"/>
  <c r="Y22"/>
  <c r="X22"/>
  <c r="W22"/>
  <c r="Z22"/>
  <c r="Y14"/>
  <c r="X14"/>
  <c r="Z14"/>
  <c r="W14"/>
  <c r="Y10"/>
  <c r="X10"/>
  <c r="Z10"/>
  <c r="W10"/>
  <c r="Y41"/>
  <c r="X41"/>
  <c r="W41"/>
  <c r="Z41"/>
  <c r="Y33"/>
  <c r="X33"/>
  <c r="W33"/>
  <c r="Z33"/>
  <c r="AA131"/>
  <c r="AB131"/>
  <c r="AA119"/>
  <c r="AB119"/>
  <c r="AB99"/>
  <c r="AA99"/>
  <c r="AB87"/>
  <c r="AA87"/>
  <c r="AB78"/>
  <c r="AA78"/>
  <c r="AB66"/>
  <c r="AA66"/>
  <c r="AA4"/>
  <c r="AB4"/>
  <c r="Y25"/>
  <c r="X25"/>
  <c r="W25"/>
  <c r="Z25"/>
  <c r="Y19"/>
  <c r="X19"/>
  <c r="W19"/>
  <c r="Z19"/>
  <c r="AA132"/>
  <c r="AB132"/>
  <c r="AA128"/>
  <c r="AB128"/>
  <c r="AA124"/>
  <c r="AB124"/>
  <c r="AA120"/>
  <c r="AB120"/>
  <c r="AA117"/>
  <c r="AB117"/>
  <c r="AB113"/>
  <c r="AA113"/>
  <c r="AB109"/>
  <c r="AA109"/>
  <c r="AA106"/>
  <c r="AB106"/>
  <c r="AB102"/>
  <c r="AA102"/>
  <c r="AB98"/>
  <c r="AA98"/>
  <c r="AB94"/>
  <c r="AA94"/>
  <c r="AB90"/>
  <c r="AA90"/>
  <c r="AB86"/>
  <c r="AA86"/>
  <c r="AB82"/>
  <c r="AA82"/>
  <c r="AA77"/>
  <c r="AB77"/>
  <c r="AA73"/>
  <c r="AB73"/>
  <c r="AA69"/>
  <c r="AB69"/>
  <c r="AA65"/>
  <c r="AB65"/>
  <c r="Y60"/>
  <c r="X60"/>
  <c r="Z60"/>
  <c r="W60"/>
  <c r="Y56"/>
  <c r="X56"/>
  <c r="W56"/>
  <c r="Z56"/>
  <c r="Y52"/>
  <c r="X52"/>
  <c r="Z52"/>
  <c r="W52"/>
  <c r="Y48"/>
  <c r="X48"/>
  <c r="W48"/>
  <c r="Z48"/>
  <c r="Y44"/>
  <c r="X44"/>
  <c r="Z44"/>
  <c r="W44"/>
  <c r="Y40"/>
  <c r="X40"/>
  <c r="Z40"/>
  <c r="W40"/>
  <c r="Y36"/>
  <c r="X36"/>
  <c r="W36"/>
  <c r="Z36"/>
  <c r="Y32"/>
  <c r="X32"/>
  <c r="Z32"/>
  <c r="W32"/>
  <c r="Y28"/>
  <c r="X28"/>
  <c r="Z28"/>
  <c r="W28"/>
  <c r="Y24"/>
  <c r="X24"/>
  <c r="W24"/>
  <c r="Z24"/>
  <c r="Y20"/>
  <c r="X20"/>
  <c r="W20"/>
  <c r="Z20"/>
  <c r="Y16"/>
  <c r="X16"/>
  <c r="W16"/>
  <c r="Z16"/>
  <c r="Y12"/>
  <c r="X12"/>
  <c r="W12"/>
  <c r="Z12"/>
  <c r="Y8"/>
  <c r="X8"/>
  <c r="Z8"/>
  <c r="W8"/>
  <c r="AA5"/>
  <c r="AB5"/>
  <c r="AB61"/>
  <c r="AA61"/>
  <c r="Y59"/>
  <c r="X59"/>
  <c r="W59"/>
  <c r="Z59"/>
  <c r="Y53"/>
  <c r="X53"/>
  <c r="W53"/>
  <c r="Z53"/>
  <c r="Y45"/>
  <c r="X45"/>
  <c r="W45"/>
  <c r="Z45"/>
  <c r="Y29"/>
  <c r="X29"/>
  <c r="W29"/>
  <c r="Z29"/>
  <c r="Y57"/>
  <c r="X57"/>
  <c r="W57"/>
  <c r="Z57"/>
  <c r="Y23"/>
  <c r="X23"/>
  <c r="W23"/>
  <c r="Z23"/>
  <c r="Y13"/>
  <c r="X13"/>
  <c r="W13"/>
  <c r="Z13"/>
  <c r="AA130"/>
  <c r="AB130"/>
  <c r="AB111"/>
  <c r="AA111"/>
  <c r="AA104"/>
  <c r="AB104"/>
  <c r="AA92"/>
  <c r="AB92"/>
  <c r="AA84"/>
  <c r="AB84"/>
  <c r="AA75"/>
  <c r="AB75"/>
  <c r="AA67"/>
  <c r="AB67"/>
  <c r="Y46"/>
  <c r="X46"/>
  <c r="Z46"/>
  <c r="W46"/>
  <c r="Y38"/>
  <c r="X38"/>
  <c r="Z38"/>
  <c r="W38"/>
  <c r="Y30"/>
  <c r="X30"/>
  <c r="Z30"/>
  <c r="W30"/>
  <c r="Y18"/>
  <c r="X18"/>
  <c r="W18"/>
  <c r="Z18"/>
  <c r="Y61"/>
  <c r="Z61"/>
  <c r="X61"/>
  <c r="W61"/>
  <c r="Y21"/>
  <c r="X21"/>
  <c r="W21"/>
  <c r="Z21"/>
  <c r="Y9"/>
  <c r="X9"/>
  <c r="W9"/>
  <c r="Z9"/>
  <c r="AA127"/>
  <c r="AB127"/>
  <c r="AA123"/>
  <c r="AB123"/>
  <c r="AA114"/>
  <c r="AB114"/>
  <c r="AA110"/>
  <c r="AB110"/>
  <c r="AB103"/>
  <c r="AA103"/>
  <c r="AB95"/>
  <c r="AA95"/>
  <c r="AA91"/>
  <c r="AB91"/>
  <c r="AA83"/>
  <c r="AB83"/>
  <c r="AB74"/>
  <c r="AA74"/>
  <c r="AB70"/>
  <c r="AA70"/>
  <c r="Z63"/>
  <c r="Y63"/>
  <c r="X63"/>
  <c r="W63"/>
  <c r="Y55"/>
  <c r="X55"/>
  <c r="W55"/>
  <c r="Z55"/>
  <c r="Y47"/>
  <c r="X47"/>
  <c r="W47"/>
  <c r="Z47"/>
  <c r="Y39"/>
  <c r="X39"/>
  <c r="W39"/>
  <c r="Z39"/>
  <c r="Y31"/>
  <c r="X31"/>
  <c r="W31"/>
  <c r="Z31"/>
  <c r="Y11"/>
  <c r="X11"/>
  <c r="W11"/>
  <c r="Z11"/>
  <c r="AA6"/>
  <c r="AB6"/>
  <c r="AA133"/>
  <c r="AB133"/>
  <c r="AA129"/>
  <c r="AB129"/>
  <c r="AA125"/>
  <c r="AB125"/>
  <c r="AA121"/>
  <c r="AB121"/>
  <c r="AA116"/>
  <c r="AB116"/>
  <c r="AB112"/>
  <c r="AA112"/>
  <c r="AB108"/>
  <c r="AA108"/>
  <c r="AB105"/>
  <c r="AA105"/>
  <c r="AB101"/>
  <c r="AA101"/>
  <c r="AB97"/>
  <c r="AA97"/>
  <c r="AB93"/>
  <c r="AA93"/>
  <c r="AB89"/>
  <c r="AA89"/>
  <c r="AB85"/>
  <c r="AA85"/>
  <c r="AB81"/>
  <c r="AA81"/>
  <c r="AA80"/>
  <c r="AB80"/>
  <c r="AB76"/>
  <c r="AA76"/>
  <c r="AB72"/>
  <c r="AA72"/>
  <c r="AB68"/>
  <c r="AA68"/>
  <c r="AB64"/>
  <c r="AA64"/>
  <c r="Y51"/>
  <c r="X51"/>
  <c r="W51"/>
  <c r="Z51"/>
  <c r="Y35"/>
  <c r="X35"/>
  <c r="W35"/>
  <c r="Z35"/>
  <c r="Y27"/>
  <c r="X27"/>
  <c r="W27"/>
  <c r="Z27"/>
  <c r="Y15"/>
  <c r="X15"/>
  <c r="W15"/>
  <c r="Z15"/>
  <c r="AA7"/>
  <c r="AB7"/>
  <c r="Y49"/>
  <c r="X49"/>
  <c r="W49"/>
  <c r="Z49"/>
  <c r="Y43"/>
  <c r="X43"/>
  <c r="W43"/>
  <c r="Z43"/>
  <c r="Y37"/>
  <c r="X37"/>
  <c r="W37"/>
  <c r="Z37"/>
  <c r="Y17"/>
  <c r="X17"/>
  <c r="W17"/>
  <c r="Z17"/>
</calcChain>
</file>

<file path=xl/sharedStrings.xml><?xml version="1.0" encoding="utf-8"?>
<sst xmlns="http://schemas.openxmlformats.org/spreadsheetml/2006/main" count="402" uniqueCount="177">
  <si>
    <t>Package Type</t>
  </si>
  <si>
    <t>Temperature Grade</t>
  </si>
  <si>
    <t>Fabric Speed</t>
  </si>
  <si>
    <t>CPU Cores</t>
  </si>
  <si>
    <t>Suffix</t>
  </si>
  <si>
    <t>-</t>
  </si>
  <si>
    <t>SE
SX
ST</t>
  </si>
  <si>
    <t>Part Number</t>
  </si>
  <si>
    <t>5C</t>
  </si>
  <si>
    <t>A2, C2 = 25KLE
A4, C4 = 40KLE
A5, C5, D5 = 85KLE
A6, C6, D6 = 110KLE</t>
  </si>
  <si>
    <t>C = 6
D = 9</t>
  </si>
  <si>
    <t>5 = 5Gbps
6 = 3.125Gbps</t>
  </si>
  <si>
    <t>U=Ultra FineLine BGA (0.8mm)
F=Fineline BGA (1.0mm)</t>
  </si>
  <si>
    <t>19 = 484
23 = 672
31 = 896</t>
  </si>
  <si>
    <t>C = Commercial
I = Industrial
A = Automotive</t>
  </si>
  <si>
    <t>6 = fast
7 = mid
8 = slow</t>
  </si>
  <si>
    <t>1 = single core
2 = dual core</t>
  </si>
  <si>
    <t>Full Ordering Code</t>
  </si>
  <si>
    <t>OrderingCode Fields</t>
  </si>
  <si>
    <t>Device Features</t>
  </si>
  <si>
    <t>Cyclone V SoC FPGAs</t>
  </si>
  <si>
    <t>5CSEBA2U19C7SN</t>
  </si>
  <si>
    <t>5CSEBA2U19C8SN</t>
  </si>
  <si>
    <t>5CSEBA2U19I7SN</t>
  </si>
  <si>
    <t>5CSEBA2U19C6N</t>
  </si>
  <si>
    <t>5CSEBA2U19C7N</t>
  </si>
  <si>
    <t>5CSEBA2U19C8N</t>
  </si>
  <si>
    <t>5CSEBA2U19I7N</t>
  </si>
  <si>
    <t>5CSEBA2U19A7N</t>
  </si>
  <si>
    <t>5CSEBA2U23C7SN</t>
  </si>
  <si>
    <t>5CSEBA2U23C8SN</t>
  </si>
  <si>
    <t>5CSEBA2U23I7SN</t>
  </si>
  <si>
    <t>5CSEBA2U23C6N</t>
  </si>
  <si>
    <t>5CSEBA2U23C7N</t>
  </si>
  <si>
    <t>5CSEBA2U23C8N</t>
  </si>
  <si>
    <t>5CSEBA2U23I7N</t>
  </si>
  <si>
    <t>5CSEBA2U23A7N</t>
  </si>
  <si>
    <t>5CSEMA2U23C6N</t>
  </si>
  <si>
    <t>5CSEMA2U23C7N</t>
  </si>
  <si>
    <t>5CSEMA2U23C8N</t>
  </si>
  <si>
    <t>5CSEMA2U23I7N</t>
  </si>
  <si>
    <t>5CSEMA2U23A7N</t>
  </si>
  <si>
    <t>5CSXFC2C6U23C6N</t>
  </si>
  <si>
    <t>5CSXFC2C6U23C7N</t>
  </si>
  <si>
    <t>5CSXFC2C6U23C8N</t>
  </si>
  <si>
    <t>5CSXFC2C6U23I7N</t>
  </si>
  <si>
    <t>5CSXFC2C6U23A7N</t>
  </si>
  <si>
    <t>5CSEBA4U19C7SN</t>
  </si>
  <si>
    <t>5CSEBA4U19C8SN</t>
  </si>
  <si>
    <t>5CSEBA4U19I7SN</t>
  </si>
  <si>
    <t>5CSEBA4U19C6N</t>
  </si>
  <si>
    <t>5CSEBA4U19C7N</t>
  </si>
  <si>
    <t>5CSEBA4U19C8N</t>
  </si>
  <si>
    <t>5CSEBA4U19C8NES</t>
  </si>
  <si>
    <t>5CSEBA4U19I7N</t>
  </si>
  <si>
    <t>5CSEBA4U19A7N</t>
  </si>
  <si>
    <t>5CSEBA4U23C7SN</t>
  </si>
  <si>
    <t>5CSEBA4U23C8SN</t>
  </si>
  <si>
    <t>5CSEBA4U23I7SN</t>
  </si>
  <si>
    <t>5CSEBA4U23C6N</t>
  </si>
  <si>
    <t>5CSEBA4U23C7N</t>
  </si>
  <si>
    <t>5CSEBA4U23C8N</t>
  </si>
  <si>
    <t>5CSEBA4U23I7N</t>
  </si>
  <si>
    <t>5CSEBA4U23A7N</t>
  </si>
  <si>
    <t>5CSEMA4U23C6N</t>
  </si>
  <si>
    <t>5CSEMA4U23C7N</t>
  </si>
  <si>
    <t>5CSEMA4U23C8N</t>
  </si>
  <si>
    <t>5CSEMA4U23I7N</t>
  </si>
  <si>
    <t>5CSEMA4U23A7N</t>
  </si>
  <si>
    <t>5CSXFC4C6U23C6N</t>
  </si>
  <si>
    <t>5CSXFC4C6U23C7N</t>
  </si>
  <si>
    <t>5CSXFC4C6U23C8N</t>
  </si>
  <si>
    <t>5CSXFC4C6U23C8NES</t>
  </si>
  <si>
    <t>5CSXFC4C6U23I7N</t>
  </si>
  <si>
    <t>5CSXFC4C6U23A7N</t>
  </si>
  <si>
    <t>5CSEBA5U19C7SN</t>
  </si>
  <si>
    <t>5CSEBA5U19C8SN</t>
  </si>
  <si>
    <t>5CSEBA5U19I7SN</t>
  </si>
  <si>
    <t>5CSEBA5U19C6N</t>
  </si>
  <si>
    <t>5CSEBA5U19C7N</t>
  </si>
  <si>
    <t>5CSEBA5U19C8N</t>
  </si>
  <si>
    <t>5CSEBA5U19I7N</t>
  </si>
  <si>
    <t>5CSEBA5U19A7N</t>
  </si>
  <si>
    <t>5CSEBA5U23C7SN</t>
  </si>
  <si>
    <t>5CSEBA5U23C8SN</t>
  </si>
  <si>
    <t>5CSEBA5U23I7SN</t>
  </si>
  <si>
    <t>5CSEBA5U23C6N</t>
  </si>
  <si>
    <t>5CSEBA5U23C7N</t>
  </si>
  <si>
    <t>5CSEBA5U23C8N</t>
  </si>
  <si>
    <t>5CSEBA5U23I7N</t>
  </si>
  <si>
    <t>5CSEBA5U23A7N</t>
  </si>
  <si>
    <t>5CSEMA5U23C6N</t>
  </si>
  <si>
    <t>5CSEMA5U23C7N</t>
  </si>
  <si>
    <t>5CSEMA5U23C8N</t>
  </si>
  <si>
    <t>5CSEMA5U23I7N</t>
  </si>
  <si>
    <t>5CSEMA5U23A7N</t>
  </si>
  <si>
    <t>5CSEMA5F31C6N</t>
  </si>
  <si>
    <t>5CSEMA5F31C7N</t>
  </si>
  <si>
    <t>5CSEMA5F31C8N</t>
  </si>
  <si>
    <t>5CSEMA5F31I7N</t>
  </si>
  <si>
    <t>5CSEMA5F31A7N</t>
  </si>
  <si>
    <t>5CSXFC5C6U23C6N</t>
  </si>
  <si>
    <t>5CSXFC5C6U23C7N</t>
  </si>
  <si>
    <t>5CSXFC5C6U23C8N</t>
  </si>
  <si>
    <t>5CSXFC5C6U23I7N</t>
  </si>
  <si>
    <t>5CSXFC5C6U23A7N</t>
  </si>
  <si>
    <t>5CSXFC5D6F31C6N</t>
  </si>
  <si>
    <t>5CSXFC5D6F31C7N</t>
  </si>
  <si>
    <t>5CSXFC5D6F31C8N</t>
  </si>
  <si>
    <t>5CSXFC5D6F31I7N</t>
  </si>
  <si>
    <t>5CSTFD5D5F31I7N</t>
  </si>
  <si>
    <t>5CSEBA6U19C7SN</t>
  </si>
  <si>
    <t>5CSEBA6U19C8SN</t>
  </si>
  <si>
    <t>5CSEBA6U19I7SN</t>
  </si>
  <si>
    <t>5CSEBA6U19C6N</t>
  </si>
  <si>
    <t>5CSEBA6U19C7N</t>
  </si>
  <si>
    <t>5CSEBA6U19C8N</t>
  </si>
  <si>
    <t>5CSEBA6U19C8NES</t>
  </si>
  <si>
    <t>5CSEBA6U19I7N</t>
  </si>
  <si>
    <t>5CSEBA6U19I7NES</t>
  </si>
  <si>
    <t>5CSEBA6U19A7N</t>
  </si>
  <si>
    <t>5CSEBA6U23C7SN</t>
  </si>
  <si>
    <t>5CSEBA6U23C8SN</t>
  </si>
  <si>
    <t>5CSEBA6U23I7SN</t>
  </si>
  <si>
    <t>5CSEBA6U23C6N</t>
  </si>
  <si>
    <t>5CSEBA6U23C7N</t>
  </si>
  <si>
    <t>5CSEBA6U23C8N</t>
  </si>
  <si>
    <t>5CSEBA6U23I7N</t>
  </si>
  <si>
    <t>5CSEBA6U23A7N</t>
  </si>
  <si>
    <t>5CSEMA6U23C6N</t>
  </si>
  <si>
    <t>5CSEMA6U23C7N</t>
  </si>
  <si>
    <t>5CSEMA6U23C8N</t>
  </si>
  <si>
    <t>5CSEMA6U23I7N</t>
  </si>
  <si>
    <t>5CSEMA6U23A7N</t>
  </si>
  <si>
    <t>5CSEMA6F31C6N</t>
  </si>
  <si>
    <t>5CSEMA6F31C7N</t>
  </si>
  <si>
    <t>5CSEMA6F31C8N</t>
  </si>
  <si>
    <t>5CSEMA6F31I7N</t>
  </si>
  <si>
    <t>5CSEMA6F31A7N</t>
  </si>
  <si>
    <t>5CSXFC6C6U23C6N</t>
  </si>
  <si>
    <t>5CSXFC6C6U23C7N</t>
  </si>
  <si>
    <t>5CSXFC6C6U23C8N</t>
  </si>
  <si>
    <t>5CSXFC6C6U23C8NES</t>
  </si>
  <si>
    <t>5CSXFC6C6U23I7N</t>
  </si>
  <si>
    <t>5CSXFC6C6U23A7N</t>
  </si>
  <si>
    <t>5CSXFC6D6F31C6N</t>
  </si>
  <si>
    <t>5CSXFC6D6F31C7N</t>
  </si>
  <si>
    <t>5CSXFC6D6F31C8N</t>
  </si>
  <si>
    <t>5CSXFC6D6F31C8NES</t>
  </si>
  <si>
    <t>5CSXFC6D6F31I7N</t>
  </si>
  <si>
    <t>5CSTFD6D5F31I7N</t>
  </si>
  <si>
    <r>
      <t xml:space="preserve">B - (0,0)
M - (1,0)
F - (1, 2)* 
</t>
    </r>
    <r>
      <rPr>
        <sz val="7"/>
        <rFont val="Arial"/>
        <family val="2"/>
      </rPr>
      <t>* 1 PCIe in U23 C5/C6</t>
    </r>
  </si>
  <si>
    <t>N=RoHS compliant
NES = Eng Samples</t>
  </si>
  <si>
    <t>* vertical migration in U23 pkg limits FPGA I/O to 138</t>
  </si>
  <si>
    <t xml:space="preserve">Device
</t>
  </si>
  <si>
    <t xml:space="preserve">Family
Variant
</t>
  </si>
  <si>
    <t xml:space="preserve">Hard IP
(#HMC, #PCIe)
</t>
  </si>
  <si>
    <t xml:space="preserve">Member Code
</t>
  </si>
  <si>
    <t xml:space="preserve">XCVR Count
</t>
  </si>
  <si>
    <t xml:space="preserve">XCVR Speed
</t>
  </si>
  <si>
    <t xml:space="preserve">Dimensions
</t>
  </si>
  <si>
    <t xml:space="preserve"># of KLEs
</t>
  </si>
  <si>
    <t>M10K Memory (Kb)</t>
  </si>
  <si>
    <t>MLAB Memory (Kb)</t>
  </si>
  <si>
    <t xml:space="preserve"># of DSP
Blocks
</t>
  </si>
  <si>
    <t xml:space="preserve">FPGA PLLs
</t>
  </si>
  <si>
    <t xml:space="preserve">HPS PLLs
</t>
  </si>
  <si>
    <t>Config File Size
(Mb)</t>
  </si>
  <si>
    <t xml:space="preserve"># of FPGA HMC
</t>
  </si>
  <si>
    <t xml:space="preserve"># of PCIe
</t>
  </si>
  <si>
    <t xml:space="preserve"># of FPGA I/O *
</t>
  </si>
  <si>
    <t xml:space="preserve"># of HPS I/O
</t>
  </si>
  <si>
    <t xml:space="preserve"># of LVDS rx
</t>
  </si>
  <si>
    <t xml:space="preserve"># of LVDS tx
</t>
  </si>
  <si>
    <t xml:space="preserve"># of 3G
XCVRs
</t>
  </si>
  <si>
    <t xml:space="preserve"># of 5G XCVRs
</t>
  </si>
  <si>
    <t>TBD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</si>
</sst>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7"/>
      <name val="Arial"/>
      <family val="2"/>
    </font>
    <font>
      <sz val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57">
    <xf numFmtId="0" fontId="0" fillId="0" borderId="0" xfId="0"/>
    <xf numFmtId="0" fontId="4" fillId="4" borderId="0" xfId="0" applyFont="1" applyFill="1"/>
    <xf numFmtId="0" fontId="5" fillId="4" borderId="0" xfId="0" applyFont="1" applyFill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2" fillId="4" borderId="0" xfId="0" applyFont="1" applyFill="1" applyBorder="1" applyAlignment="1">
      <alignment horizontal="center" wrapText="1"/>
    </xf>
    <xf numFmtId="1" fontId="2" fillId="4" borderId="0" xfId="0" applyNumberFormat="1" applyFont="1" applyFill="1" applyBorder="1" applyAlignment="1">
      <alignment horizontal="center" wrapText="1"/>
    </xf>
    <xf numFmtId="0" fontId="4" fillId="4" borderId="0" xfId="0" applyFont="1" applyFill="1" applyBorder="1" applyAlignment="1">
      <alignment horizontal="center" wrapText="1"/>
    </xf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 wrapText="1"/>
    </xf>
    <xf numFmtId="0" fontId="4" fillId="4" borderId="5" xfId="0" applyFont="1" applyFill="1" applyBorder="1" applyAlignment="1">
      <alignment horizontal="center" wrapText="1"/>
    </xf>
    <xf numFmtId="0" fontId="4" fillId="4" borderId="6" xfId="0" applyFont="1" applyFill="1" applyBorder="1" applyAlignment="1">
      <alignment horizontal="center" wrapText="1"/>
    </xf>
    <xf numFmtId="0" fontId="2" fillId="0" borderId="1" xfId="2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10" xfId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wrapText="1"/>
    </xf>
    <xf numFmtId="0" fontId="4" fillId="0" borderId="8" xfId="0" applyNumberFormat="1" applyFont="1" applyFill="1" applyBorder="1" applyAlignment="1">
      <alignment horizontal="center" wrapText="1"/>
    </xf>
    <xf numFmtId="0" fontId="4" fillId="0" borderId="0" xfId="0" applyFont="1" applyFill="1"/>
    <xf numFmtId="0" fontId="4" fillId="0" borderId="1" xfId="0" applyNumberFormat="1" applyFont="1" applyFill="1" applyBorder="1" applyAlignment="1">
      <alignment horizontal="center" wrapText="1"/>
    </xf>
    <xf numFmtId="0" fontId="4" fillId="0" borderId="8" xfId="0" applyFont="1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2" fillId="4" borderId="5" xfId="0" applyFont="1" applyFill="1" applyBorder="1"/>
    <xf numFmtId="0" fontId="3" fillId="4" borderId="13" xfId="0" applyFont="1" applyFill="1" applyBorder="1"/>
    <xf numFmtId="0" fontId="3" fillId="4" borderId="15" xfId="0" applyFont="1" applyFill="1" applyBorder="1" applyAlignment="1">
      <alignment horizontal="center" wrapText="1"/>
    </xf>
    <xf numFmtId="1" fontId="3" fillId="4" borderId="15" xfId="0" applyNumberFormat="1" applyFont="1" applyFill="1" applyBorder="1" applyAlignment="1">
      <alignment horizontal="center" wrapText="1"/>
    </xf>
    <xf numFmtId="0" fontId="3" fillId="4" borderId="16" xfId="0" applyFont="1" applyFill="1" applyBorder="1" applyAlignment="1">
      <alignment horizontal="center" wrapText="1"/>
    </xf>
    <xf numFmtId="0" fontId="5" fillId="4" borderId="14" xfId="0" applyFont="1" applyFill="1" applyBorder="1" applyAlignment="1">
      <alignment horizontal="center" wrapText="1"/>
    </xf>
    <xf numFmtId="0" fontId="5" fillId="4" borderId="15" xfId="0" applyFont="1" applyFill="1" applyBorder="1" applyAlignment="1">
      <alignment horizontal="center" wrapText="1"/>
    </xf>
    <xf numFmtId="0" fontId="5" fillId="4" borderId="16" xfId="0" applyFont="1" applyFill="1" applyBorder="1" applyAlignment="1">
      <alignment horizontal="center" wrapText="1"/>
    </xf>
    <xf numFmtId="0" fontId="2" fillId="0" borderId="2" xfId="0" applyFont="1" applyFill="1" applyBorder="1"/>
    <xf numFmtId="0" fontId="2" fillId="0" borderId="3" xfId="0" applyFont="1" applyFill="1" applyBorder="1" applyAlignment="1">
      <alignment horizontal="center"/>
    </xf>
    <xf numFmtId="0" fontId="2" fillId="0" borderId="3" xfId="2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wrapText="1"/>
    </xf>
    <xf numFmtId="0" fontId="4" fillId="0" borderId="3" xfId="0" quotePrefix="1" applyNumberFormat="1" applyFont="1" applyFill="1" applyBorder="1" applyAlignment="1">
      <alignment horizontal="center" wrapText="1"/>
    </xf>
    <xf numFmtId="0" fontId="2" fillId="0" borderId="7" xfId="0" applyFont="1" applyFill="1" applyBorder="1"/>
    <xf numFmtId="0" fontId="0" fillId="0" borderId="7" xfId="0" applyFill="1" applyBorder="1"/>
    <xf numFmtId="0" fontId="0" fillId="0" borderId="7" xfId="0" applyBorder="1"/>
    <xf numFmtId="0" fontId="0" fillId="0" borderId="9" xfId="0" applyBorder="1"/>
    <xf numFmtId="0" fontId="2" fillId="0" borderId="10" xfId="2" applyFont="1" applyFill="1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6" fillId="5" borderId="12" xfId="0" applyFont="1" applyFill="1" applyBorder="1"/>
    <xf numFmtId="0" fontId="4" fillId="0" borderId="3" xfId="0" quotePrefix="1" applyFont="1" applyFill="1" applyBorder="1" applyAlignment="1">
      <alignment horizontal="center" wrapText="1"/>
    </xf>
    <xf numFmtId="0" fontId="4" fillId="0" borderId="1" xfId="0" quotePrefix="1" applyFont="1" applyFill="1" applyBorder="1" applyAlignment="1">
      <alignment horizontal="center" wrapText="1"/>
    </xf>
    <xf numFmtId="0" fontId="3" fillId="4" borderId="14" xfId="0" applyFont="1" applyFill="1" applyBorder="1" applyAlignment="1">
      <alignment horizontal="center" wrapText="1"/>
    </xf>
    <xf numFmtId="0" fontId="8" fillId="4" borderId="0" xfId="0" applyFont="1" applyFill="1" applyBorder="1" applyAlignment="1">
      <alignment horizontal="center" wrapText="1"/>
    </xf>
    <xf numFmtId="0" fontId="6" fillId="5" borderId="2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0" fontId="6" fillId="5" borderId="4" xfId="0" applyFont="1" applyFill="1" applyBorder="1" applyAlignment="1">
      <alignment horizontal="center"/>
    </xf>
    <xf numFmtId="0" fontId="6" fillId="5" borderId="2" xfId="0" applyFont="1" applyFill="1" applyBorder="1" applyAlignment="1">
      <alignment horizontal="center" wrapText="1"/>
    </xf>
    <xf numFmtId="0" fontId="6" fillId="5" borderId="3" xfId="0" applyFont="1" applyFill="1" applyBorder="1" applyAlignment="1">
      <alignment horizontal="center" wrapText="1"/>
    </xf>
    <xf numFmtId="0" fontId="6" fillId="5" borderId="4" xfId="0" applyFont="1" applyFill="1" applyBorder="1" applyAlignment="1">
      <alignment horizontal="center" wrapText="1"/>
    </xf>
  </cellXfs>
  <cellStyles count="3">
    <cellStyle name="20% - Accent1" xfId="1" builtinId="30"/>
    <cellStyle name="20% - Accent2" xfId="2" builtinId="34"/>
    <cellStyle name="Normal" xfId="0" builtinId="0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133"/>
  <sheetViews>
    <sheetView tabSelected="1" zoomScaleNormal="100" workbookViewId="0">
      <pane xSplit="1" ySplit="4" topLeftCell="J5" activePane="bottomRight" state="frozen"/>
      <selection pane="topRight" activeCell="B1" sqref="B1"/>
      <selection pane="bottomLeft" activeCell="A5" sqref="A5"/>
      <selection pane="bottomRight" activeCell="K7" sqref="K7"/>
    </sheetView>
  </sheetViews>
  <sheetFormatPr defaultRowHeight="15"/>
  <cols>
    <col min="1" max="1" width="21" customWidth="1"/>
    <col min="2" max="2" width="7.140625" style="4" bestFit="1" customWidth="1"/>
    <col min="3" max="3" width="7.5703125" bestFit="1" customWidth="1"/>
    <col min="4" max="4" width="14.7109375" customWidth="1"/>
    <col min="5" max="5" width="19.140625" bestFit="1" customWidth="1"/>
    <col min="6" max="6" width="6.28515625" bestFit="1" customWidth="1"/>
    <col min="7" max="7" width="13.28515625" bestFit="1" customWidth="1"/>
    <col min="8" max="8" width="27.140625" bestFit="1" customWidth="1"/>
    <col min="9" max="9" width="11.42578125" style="4" bestFit="1" customWidth="1"/>
    <col min="10" max="10" width="14.42578125" style="4" bestFit="1" customWidth="1"/>
    <col min="11" max="11" width="7.28515625" style="5" bestFit="1" customWidth="1"/>
    <col min="12" max="12" width="13.28515625" style="4" bestFit="1" customWidth="1"/>
    <col min="13" max="13" width="18.28515625" style="4" bestFit="1" customWidth="1"/>
    <col min="14" max="14" width="9.42578125" style="3" bestFit="1" customWidth="1"/>
    <col min="15" max="15" width="10" style="3" bestFit="1" customWidth="1"/>
    <col min="16" max="16" width="10" style="3" customWidth="1"/>
    <col min="17" max="17" width="9" style="3" bestFit="1" customWidth="1"/>
    <col min="18" max="18" width="9" style="3" customWidth="1"/>
    <col min="19" max="19" width="7.5703125" style="3" customWidth="1"/>
    <col min="20" max="20" width="10.28515625" style="3" customWidth="1"/>
    <col min="21" max="21" width="10.42578125" style="3" bestFit="1" customWidth="1"/>
    <col min="22" max="22" width="9.5703125" style="3" bestFit="1" customWidth="1"/>
    <col min="23" max="23" width="11.140625" style="3" customWidth="1"/>
    <col min="24" max="24" width="10.140625" style="3" customWidth="1"/>
    <col min="25" max="26" width="10" style="3" customWidth="1"/>
    <col min="27" max="28" width="6.85546875" style="3" customWidth="1"/>
  </cols>
  <sheetData>
    <row r="1" spans="1:28">
      <c r="A1" s="46" t="s">
        <v>17</v>
      </c>
      <c r="B1" s="51" t="s">
        <v>18</v>
      </c>
      <c r="C1" s="52"/>
      <c r="D1" s="52"/>
      <c r="E1" s="52"/>
      <c r="F1" s="52"/>
      <c r="G1" s="52"/>
      <c r="H1" s="52"/>
      <c r="I1" s="52"/>
      <c r="J1" s="52"/>
      <c r="K1" s="52"/>
      <c r="L1" s="52"/>
      <c r="M1" s="53"/>
      <c r="N1" s="54" t="s">
        <v>19</v>
      </c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6"/>
    </row>
    <row r="2" spans="1:28" s="1" customFormat="1" ht="65.25" thickBot="1">
      <c r="A2" s="25" t="s">
        <v>20</v>
      </c>
      <c r="B2" s="9" t="s">
        <v>8</v>
      </c>
      <c r="C2" s="6" t="s">
        <v>6</v>
      </c>
      <c r="D2" s="6" t="s">
        <v>151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  <c r="J2" s="6" t="s">
        <v>14</v>
      </c>
      <c r="K2" s="7" t="s">
        <v>15</v>
      </c>
      <c r="L2" s="6" t="s">
        <v>16</v>
      </c>
      <c r="M2" s="10" t="s">
        <v>152</v>
      </c>
      <c r="N2" s="11"/>
      <c r="O2" s="8"/>
      <c r="P2" s="8"/>
      <c r="Q2" s="8"/>
      <c r="R2" s="8"/>
      <c r="S2" s="8"/>
      <c r="T2" s="8"/>
      <c r="U2" s="8"/>
      <c r="V2" s="8"/>
      <c r="W2" s="50" t="s">
        <v>153</v>
      </c>
      <c r="X2" s="8"/>
      <c r="Y2" s="8"/>
      <c r="Z2" s="8"/>
      <c r="AA2" s="8"/>
      <c r="AB2" s="12"/>
    </row>
    <row r="3" spans="1:28" s="2" customFormat="1" ht="60.75" thickBot="1">
      <c r="A3" s="26" t="s">
        <v>7</v>
      </c>
      <c r="B3" s="49" t="s">
        <v>154</v>
      </c>
      <c r="C3" s="27" t="s">
        <v>155</v>
      </c>
      <c r="D3" s="27" t="s">
        <v>156</v>
      </c>
      <c r="E3" s="27" t="s">
        <v>157</v>
      </c>
      <c r="F3" s="27" t="s">
        <v>158</v>
      </c>
      <c r="G3" s="27" t="s">
        <v>159</v>
      </c>
      <c r="H3" s="27" t="s">
        <v>0</v>
      </c>
      <c r="I3" s="27" t="s">
        <v>160</v>
      </c>
      <c r="J3" s="27" t="s">
        <v>1</v>
      </c>
      <c r="K3" s="28" t="s">
        <v>2</v>
      </c>
      <c r="L3" s="27" t="s">
        <v>3</v>
      </c>
      <c r="M3" s="29" t="s">
        <v>4</v>
      </c>
      <c r="N3" s="30" t="s">
        <v>161</v>
      </c>
      <c r="O3" s="31" t="s">
        <v>162</v>
      </c>
      <c r="P3" s="31" t="s">
        <v>163</v>
      </c>
      <c r="Q3" s="31" t="s">
        <v>164</v>
      </c>
      <c r="R3" s="31" t="s">
        <v>165</v>
      </c>
      <c r="S3" s="31" t="s">
        <v>166</v>
      </c>
      <c r="T3" s="31" t="s">
        <v>167</v>
      </c>
      <c r="U3" s="31" t="s">
        <v>168</v>
      </c>
      <c r="V3" s="31" t="s">
        <v>169</v>
      </c>
      <c r="W3" s="31" t="s">
        <v>170</v>
      </c>
      <c r="X3" s="31" t="s">
        <v>171</v>
      </c>
      <c r="Y3" s="31" t="s">
        <v>172</v>
      </c>
      <c r="Z3" s="31" t="s">
        <v>173</v>
      </c>
      <c r="AA3" s="31" t="s">
        <v>174</v>
      </c>
      <c r="AB3" s="32" t="s">
        <v>175</v>
      </c>
    </row>
    <row r="4" spans="1:28" s="20" customFormat="1">
      <c r="A4" s="33" t="s">
        <v>21</v>
      </c>
      <c r="B4" s="34" t="str">
        <f>LEFT(A4,2)</f>
        <v>5C</v>
      </c>
      <c r="C4" s="35" t="str">
        <f>MID(A4,3,2)</f>
        <v>SE</v>
      </c>
      <c r="D4" s="36" t="str">
        <f>MID(A4,5,1)</f>
        <v>B</v>
      </c>
      <c r="E4" s="36" t="str">
        <f>MID(A4,6,2)</f>
        <v>A2</v>
      </c>
      <c r="F4" s="34" t="str">
        <f>IF($C4&lt;&gt;"SE",MID($A4,8,1),"")</f>
        <v/>
      </c>
      <c r="G4" s="34" t="str">
        <f>IF($C4&lt;&gt;"SE",MID($A4,9,1),"")</f>
        <v/>
      </c>
      <c r="H4" s="34" t="str">
        <f>IF($C4="SE",MID($A4,8,1),MID($A4,10,1))</f>
        <v>U</v>
      </c>
      <c r="I4" s="34" t="str">
        <f>IF($C4="SE",MID($A4,9,2),MID($A4,11,2))</f>
        <v>19</v>
      </c>
      <c r="J4" s="34" t="str">
        <f>IF($C4="SE",MID($A4,11,1),MID($A4,13,1))</f>
        <v>C</v>
      </c>
      <c r="K4" s="34" t="str">
        <f>IF($C4="SE",MID($A4,12,1),MID($A4,14,1))</f>
        <v>7</v>
      </c>
      <c r="L4" s="34">
        <f t="shared" ref="L4:L67" si="0">IF($D4="B",IF(MID($A4,13,1)="S",1,2),2)</f>
        <v>1</v>
      </c>
      <c r="M4" s="34" t="str">
        <f>IF($C4="SE",IF(L4=1,MID($A4,14,3),MID($A4,13,3)),MID($A4,16,3))</f>
        <v>N</v>
      </c>
      <c r="N4" s="37">
        <f>IF(RIGHT($E4,1)="2",25,IF(RIGHT($E4,1)="4",40,IF(RIGHT($E4,1)="5",85,IF(RIGHT($E4,1)="6",110,0))))</f>
        <v>25</v>
      </c>
      <c r="O4" s="37">
        <f t="shared" ref="O4:O24" si="1">IF(RIGHT($E4,1)="2",1400,IF(RIGHT($E4,1)="4",2700,IF(RIGHT($E4,1)="5",3970,IF(RIGHT($E4,1)="6",5570,0))))</f>
        <v>1400</v>
      </c>
      <c r="P4" s="37">
        <f>IF(RIGHT($E4,1)="2",138,IF(RIGHT($E4,1)="4",231,IF(RIGHT($E4,1)="5",480,IF(RIGHT($E4,1)="6",621,0))))</f>
        <v>138</v>
      </c>
      <c r="Q4" s="37">
        <f>IF(RIGHT($E4,1)="2",36,IF(RIGHT($E4,1)="4",58,IF(RIGHT($E4,1)="5",87,IF(RIGHT($E4,1)="6",112,0))))</f>
        <v>36</v>
      </c>
      <c r="R4" s="37">
        <f>IF(RIGHT($E4,1)="2",5,IF(RIGHT($E4,1)="4",5,IF(RIGHT($E4,1)="5",6,IF(RIGHT($E4,1)="6",6,0))))</f>
        <v>5</v>
      </c>
      <c r="S4" s="37">
        <v>3</v>
      </c>
      <c r="T4" s="37" t="s">
        <v>176</v>
      </c>
      <c r="U4" s="37" t="str">
        <f>IF(D4="B","-",1)</f>
        <v>-</v>
      </c>
      <c r="V4" s="47" t="s">
        <v>5</v>
      </c>
      <c r="W4" s="37">
        <f>IF(I4="19",66,IF(I4="23",145,IF(I4="31",288,0)))</f>
        <v>66</v>
      </c>
      <c r="X4" s="37">
        <f>IF(I4="19",161,181)</f>
        <v>161</v>
      </c>
      <c r="Y4" s="37">
        <f>IF($I4="19",18,IF($I4="23",35,IF($I4="31",72,0)))</f>
        <v>18</v>
      </c>
      <c r="Z4" s="37">
        <f>IF($I4="19",15,IF($I4="23",31,IF($I4="31",72,0)))</f>
        <v>15</v>
      </c>
      <c r="AA4" s="38" t="str">
        <f>IF($G4="6",IF($F4="C",6,9),"-")</f>
        <v>-</v>
      </c>
      <c r="AB4" s="38" t="str">
        <f>IF($G4="5",IF($F4="C",6,9),"-")</f>
        <v>-</v>
      </c>
    </row>
    <row r="5" spans="1:28" s="20" customFormat="1">
      <c r="A5" s="39" t="s">
        <v>22</v>
      </c>
      <c r="B5" s="15" t="str">
        <f t="shared" ref="B5:B68" si="2">LEFT(A5,2)</f>
        <v>5C</v>
      </c>
      <c r="C5" s="13" t="str">
        <f t="shared" ref="C5:C68" si="3">MID(A5,3,2)</f>
        <v>SE</v>
      </c>
      <c r="D5" s="14" t="str">
        <f t="shared" ref="D5:D68" si="4">MID(A5,5,1)</f>
        <v>B</v>
      </c>
      <c r="E5" s="14" t="str">
        <f t="shared" ref="E5:E68" si="5">MID(A5,6,2)</f>
        <v>A2</v>
      </c>
      <c r="F5" s="15" t="str">
        <f t="shared" ref="F5:F68" si="6">IF($C5&lt;&gt;"SE",MID($A5,8,1),"")</f>
        <v/>
      </c>
      <c r="G5" s="15" t="str">
        <f t="shared" ref="G5:G68" si="7">IF($C5&lt;&gt;"SE",MID($A5,9,1),"")</f>
        <v/>
      </c>
      <c r="H5" s="15" t="str">
        <f t="shared" ref="H5:H68" si="8">IF($C5="SE",MID($A5,8,1),MID($A5,10,1))</f>
        <v>U</v>
      </c>
      <c r="I5" s="15" t="str">
        <f t="shared" ref="I5:I68" si="9">IF($C5="SE",MID($A5,9,2),MID($A5,11,2))</f>
        <v>19</v>
      </c>
      <c r="J5" s="15" t="str">
        <f t="shared" ref="J5:J68" si="10">IF($C5="SE",MID($A5,11,1),MID($A5,13,1))</f>
        <v>C</v>
      </c>
      <c r="K5" s="15" t="str">
        <f t="shared" ref="K5:K68" si="11">IF($C5="SE",MID($A5,12,1),MID($A5,14,1))</f>
        <v>8</v>
      </c>
      <c r="L5" s="15">
        <f t="shared" si="0"/>
        <v>1</v>
      </c>
      <c r="M5" s="15" t="str">
        <f t="shared" ref="M5" si="12">IF($C5="SE",IF(L5=1,MID($A5,14,3),MID($A5,13,3)),MID($A5,16,3))</f>
        <v>N</v>
      </c>
      <c r="N5" s="18">
        <f t="shared" ref="N5:N68" si="13">IF(RIGHT($E5,1)="2",25,IF(RIGHT($E5,1)="4",40,IF(RIGHT($E5,1)="5",85,IF(RIGHT($E5,1)="6",110,0))))</f>
        <v>25</v>
      </c>
      <c r="O5" s="18">
        <f t="shared" si="1"/>
        <v>1400</v>
      </c>
      <c r="P5" s="18">
        <f t="shared" ref="P5:P68" si="14">IF(RIGHT($E5,1)="2",138,IF(RIGHT($E5,1)="4",231,IF(RIGHT($E5,1)="5",480,IF(RIGHT($E5,1)="6",621,0))))</f>
        <v>138</v>
      </c>
      <c r="Q5" s="18">
        <f t="shared" ref="Q5:Q68" si="15">IF(RIGHT($E5,1)="2",36,IF(RIGHT($E5,1)="4",58,IF(RIGHT($E5,1)="5",87,IF(RIGHT($E5,1)="6",112,0))))</f>
        <v>36</v>
      </c>
      <c r="R5" s="18">
        <f t="shared" ref="R5:R68" si="16">IF(RIGHT($E5,1)="2",5,IF(RIGHT($E5,1)="4",5,IF(RIGHT($E5,1)="5",6,IF(RIGHT($E5,1)="6",6,0))))</f>
        <v>5</v>
      </c>
      <c r="S5" s="18">
        <v>3</v>
      </c>
      <c r="T5" s="18" t="s">
        <v>176</v>
      </c>
      <c r="U5" s="18" t="str">
        <f t="shared" ref="U5:U19" si="17">IF(D5="B","-",1)</f>
        <v>-</v>
      </c>
      <c r="V5" s="18" t="s">
        <v>5</v>
      </c>
      <c r="W5" s="18">
        <f t="shared" ref="W5:W68" si="18">IF(I5="19",66,IF(I5="23",145,IF(I5="31",288,0)))</f>
        <v>66</v>
      </c>
      <c r="X5" s="18">
        <f t="shared" ref="X5:X68" si="19">IF(I5="19",161,181)</f>
        <v>161</v>
      </c>
      <c r="Y5" s="18">
        <f t="shared" ref="Y5:Y68" si="20">IF($I5="19",18,IF($I5="23",35,IF($I5="31",72,0)))</f>
        <v>18</v>
      </c>
      <c r="Z5" s="18">
        <f t="shared" ref="Z5:Z68" si="21">IF($I5="19",15,IF($I5="23",31,IF($I5="31",72,0)))</f>
        <v>15</v>
      </c>
      <c r="AA5" s="21" t="str">
        <f t="shared" ref="AA5:AA68" si="22">IF($G5="6",IF($F5="C",6,9),"-")</f>
        <v>-</v>
      </c>
      <c r="AB5" s="19" t="str">
        <f t="shared" ref="AB5:AB68" si="23">IF($G5="5",IF($F5="C",6,9),"-")</f>
        <v>-</v>
      </c>
    </row>
    <row r="6" spans="1:28" s="20" customFormat="1">
      <c r="A6" s="39" t="s">
        <v>23</v>
      </c>
      <c r="B6" s="15" t="str">
        <f t="shared" si="2"/>
        <v>5C</v>
      </c>
      <c r="C6" s="13" t="str">
        <f t="shared" si="3"/>
        <v>SE</v>
      </c>
      <c r="D6" s="14" t="str">
        <f t="shared" si="4"/>
        <v>B</v>
      </c>
      <c r="E6" s="14" t="str">
        <f t="shared" si="5"/>
        <v>A2</v>
      </c>
      <c r="F6" s="15" t="str">
        <f t="shared" si="6"/>
        <v/>
      </c>
      <c r="G6" s="15" t="str">
        <f t="shared" si="7"/>
        <v/>
      </c>
      <c r="H6" s="15" t="str">
        <f t="shared" si="8"/>
        <v>U</v>
      </c>
      <c r="I6" s="15" t="str">
        <f t="shared" si="9"/>
        <v>19</v>
      </c>
      <c r="J6" s="15" t="str">
        <f t="shared" si="10"/>
        <v>I</v>
      </c>
      <c r="K6" s="15" t="str">
        <f t="shared" si="11"/>
        <v>7</v>
      </c>
      <c r="L6" s="15">
        <f t="shared" si="0"/>
        <v>1</v>
      </c>
      <c r="M6" s="15" t="str">
        <f t="shared" ref="M6:M69" si="24">IF($C6="SE",IF(L6=1,MID($A6,14,3),MID($A6,13,3)),MID($A6,15,3))</f>
        <v>N</v>
      </c>
      <c r="N6" s="18">
        <f t="shared" si="13"/>
        <v>25</v>
      </c>
      <c r="O6" s="18">
        <f t="shared" si="1"/>
        <v>1400</v>
      </c>
      <c r="P6" s="18">
        <f t="shared" si="14"/>
        <v>138</v>
      </c>
      <c r="Q6" s="18">
        <f t="shared" si="15"/>
        <v>36</v>
      </c>
      <c r="R6" s="18">
        <f t="shared" si="16"/>
        <v>5</v>
      </c>
      <c r="S6" s="18">
        <v>3</v>
      </c>
      <c r="T6" s="18" t="s">
        <v>176</v>
      </c>
      <c r="U6" s="18" t="str">
        <f t="shared" si="17"/>
        <v>-</v>
      </c>
      <c r="V6" s="18" t="s">
        <v>5</v>
      </c>
      <c r="W6" s="18">
        <f t="shared" si="18"/>
        <v>66</v>
      </c>
      <c r="X6" s="18">
        <f t="shared" si="19"/>
        <v>161</v>
      </c>
      <c r="Y6" s="18">
        <f t="shared" si="20"/>
        <v>18</v>
      </c>
      <c r="Z6" s="18">
        <f t="shared" si="21"/>
        <v>15</v>
      </c>
      <c r="AA6" s="21" t="str">
        <f t="shared" si="22"/>
        <v>-</v>
      </c>
      <c r="AB6" s="19" t="str">
        <f t="shared" si="23"/>
        <v>-</v>
      </c>
    </row>
    <row r="7" spans="1:28" s="20" customFormat="1">
      <c r="A7" s="39" t="s">
        <v>24</v>
      </c>
      <c r="B7" s="15" t="str">
        <f t="shared" si="2"/>
        <v>5C</v>
      </c>
      <c r="C7" s="13" t="str">
        <f t="shared" si="3"/>
        <v>SE</v>
      </c>
      <c r="D7" s="14" t="str">
        <f t="shared" si="4"/>
        <v>B</v>
      </c>
      <c r="E7" s="14" t="str">
        <f t="shared" si="5"/>
        <v>A2</v>
      </c>
      <c r="F7" s="15" t="str">
        <f t="shared" si="6"/>
        <v/>
      </c>
      <c r="G7" s="15" t="str">
        <f t="shared" si="7"/>
        <v/>
      </c>
      <c r="H7" s="15" t="str">
        <f t="shared" si="8"/>
        <v>U</v>
      </c>
      <c r="I7" s="15" t="str">
        <f t="shared" si="9"/>
        <v>19</v>
      </c>
      <c r="J7" s="15" t="str">
        <f t="shared" si="10"/>
        <v>C</v>
      </c>
      <c r="K7" s="15" t="str">
        <f t="shared" si="11"/>
        <v>6</v>
      </c>
      <c r="L7" s="15">
        <f t="shared" si="0"/>
        <v>2</v>
      </c>
      <c r="M7" s="15" t="str">
        <f t="shared" si="24"/>
        <v>N</v>
      </c>
      <c r="N7" s="18">
        <f t="shared" si="13"/>
        <v>25</v>
      </c>
      <c r="O7" s="18">
        <f t="shared" si="1"/>
        <v>1400</v>
      </c>
      <c r="P7" s="18">
        <f t="shared" si="14"/>
        <v>138</v>
      </c>
      <c r="Q7" s="18">
        <f t="shared" si="15"/>
        <v>36</v>
      </c>
      <c r="R7" s="18">
        <f t="shared" si="16"/>
        <v>5</v>
      </c>
      <c r="S7" s="18">
        <v>3</v>
      </c>
      <c r="T7" s="18" t="s">
        <v>176</v>
      </c>
      <c r="U7" s="18" t="str">
        <f t="shared" si="17"/>
        <v>-</v>
      </c>
      <c r="V7" s="18" t="s">
        <v>5</v>
      </c>
      <c r="W7" s="18">
        <f t="shared" si="18"/>
        <v>66</v>
      </c>
      <c r="X7" s="18">
        <f t="shared" si="19"/>
        <v>161</v>
      </c>
      <c r="Y7" s="18">
        <f t="shared" si="20"/>
        <v>18</v>
      </c>
      <c r="Z7" s="18">
        <f t="shared" si="21"/>
        <v>15</v>
      </c>
      <c r="AA7" s="21" t="str">
        <f t="shared" si="22"/>
        <v>-</v>
      </c>
      <c r="AB7" s="19" t="str">
        <f t="shared" si="23"/>
        <v>-</v>
      </c>
    </row>
    <row r="8" spans="1:28" s="20" customFormat="1">
      <c r="A8" s="39" t="s">
        <v>25</v>
      </c>
      <c r="B8" s="15" t="str">
        <f t="shared" si="2"/>
        <v>5C</v>
      </c>
      <c r="C8" s="13" t="str">
        <f t="shared" si="3"/>
        <v>SE</v>
      </c>
      <c r="D8" s="14" t="str">
        <f t="shared" si="4"/>
        <v>B</v>
      </c>
      <c r="E8" s="14" t="str">
        <f t="shared" si="5"/>
        <v>A2</v>
      </c>
      <c r="F8" s="15" t="str">
        <f t="shared" si="6"/>
        <v/>
      </c>
      <c r="G8" s="15" t="str">
        <f t="shared" si="7"/>
        <v/>
      </c>
      <c r="H8" s="15" t="str">
        <f t="shared" si="8"/>
        <v>U</v>
      </c>
      <c r="I8" s="15" t="str">
        <f t="shared" si="9"/>
        <v>19</v>
      </c>
      <c r="J8" s="15" t="str">
        <f t="shared" si="10"/>
        <v>C</v>
      </c>
      <c r="K8" s="15" t="str">
        <f t="shared" si="11"/>
        <v>7</v>
      </c>
      <c r="L8" s="15">
        <f t="shared" si="0"/>
        <v>2</v>
      </c>
      <c r="M8" s="15" t="str">
        <f t="shared" si="24"/>
        <v>N</v>
      </c>
      <c r="N8" s="18">
        <f t="shared" si="13"/>
        <v>25</v>
      </c>
      <c r="O8" s="18">
        <f t="shared" si="1"/>
        <v>1400</v>
      </c>
      <c r="P8" s="18">
        <f t="shared" si="14"/>
        <v>138</v>
      </c>
      <c r="Q8" s="18">
        <f t="shared" si="15"/>
        <v>36</v>
      </c>
      <c r="R8" s="18">
        <f t="shared" si="16"/>
        <v>5</v>
      </c>
      <c r="S8" s="18">
        <v>3</v>
      </c>
      <c r="T8" s="18" t="s">
        <v>176</v>
      </c>
      <c r="U8" s="18" t="str">
        <f t="shared" si="17"/>
        <v>-</v>
      </c>
      <c r="V8" s="18" t="s">
        <v>5</v>
      </c>
      <c r="W8" s="18">
        <f t="shared" si="18"/>
        <v>66</v>
      </c>
      <c r="X8" s="18">
        <f t="shared" si="19"/>
        <v>161</v>
      </c>
      <c r="Y8" s="18">
        <f t="shared" si="20"/>
        <v>18</v>
      </c>
      <c r="Z8" s="18">
        <f t="shared" si="21"/>
        <v>15</v>
      </c>
      <c r="AA8" s="21" t="str">
        <f t="shared" si="22"/>
        <v>-</v>
      </c>
      <c r="AB8" s="19" t="str">
        <f t="shared" si="23"/>
        <v>-</v>
      </c>
    </row>
    <row r="9" spans="1:28" s="20" customFormat="1">
      <c r="A9" s="39" t="s">
        <v>26</v>
      </c>
      <c r="B9" s="15" t="str">
        <f t="shared" si="2"/>
        <v>5C</v>
      </c>
      <c r="C9" s="13" t="str">
        <f t="shared" si="3"/>
        <v>SE</v>
      </c>
      <c r="D9" s="14" t="str">
        <f t="shared" si="4"/>
        <v>B</v>
      </c>
      <c r="E9" s="14" t="str">
        <f t="shared" si="5"/>
        <v>A2</v>
      </c>
      <c r="F9" s="15" t="str">
        <f t="shared" si="6"/>
        <v/>
      </c>
      <c r="G9" s="15" t="str">
        <f t="shared" si="7"/>
        <v/>
      </c>
      <c r="H9" s="15" t="str">
        <f t="shared" si="8"/>
        <v>U</v>
      </c>
      <c r="I9" s="15" t="str">
        <f t="shared" si="9"/>
        <v>19</v>
      </c>
      <c r="J9" s="15" t="str">
        <f t="shared" si="10"/>
        <v>C</v>
      </c>
      <c r="K9" s="15" t="str">
        <f t="shared" si="11"/>
        <v>8</v>
      </c>
      <c r="L9" s="15">
        <f t="shared" si="0"/>
        <v>2</v>
      </c>
      <c r="M9" s="15" t="str">
        <f t="shared" si="24"/>
        <v>N</v>
      </c>
      <c r="N9" s="18">
        <f t="shared" si="13"/>
        <v>25</v>
      </c>
      <c r="O9" s="18">
        <f t="shared" si="1"/>
        <v>1400</v>
      </c>
      <c r="P9" s="18">
        <f t="shared" si="14"/>
        <v>138</v>
      </c>
      <c r="Q9" s="18">
        <f t="shared" si="15"/>
        <v>36</v>
      </c>
      <c r="R9" s="18">
        <f t="shared" si="16"/>
        <v>5</v>
      </c>
      <c r="S9" s="18">
        <v>3</v>
      </c>
      <c r="T9" s="18" t="s">
        <v>176</v>
      </c>
      <c r="U9" s="18" t="str">
        <f t="shared" si="17"/>
        <v>-</v>
      </c>
      <c r="V9" s="18" t="s">
        <v>5</v>
      </c>
      <c r="W9" s="18">
        <f t="shared" si="18"/>
        <v>66</v>
      </c>
      <c r="X9" s="18">
        <f t="shared" si="19"/>
        <v>161</v>
      </c>
      <c r="Y9" s="18">
        <f t="shared" si="20"/>
        <v>18</v>
      </c>
      <c r="Z9" s="18">
        <f t="shared" si="21"/>
        <v>15</v>
      </c>
      <c r="AA9" s="21" t="str">
        <f t="shared" si="22"/>
        <v>-</v>
      </c>
      <c r="AB9" s="19" t="str">
        <f t="shared" si="23"/>
        <v>-</v>
      </c>
    </row>
    <row r="10" spans="1:28" s="20" customFormat="1">
      <c r="A10" s="39" t="s">
        <v>27</v>
      </c>
      <c r="B10" s="15" t="str">
        <f t="shared" si="2"/>
        <v>5C</v>
      </c>
      <c r="C10" s="13" t="str">
        <f t="shared" si="3"/>
        <v>SE</v>
      </c>
      <c r="D10" s="14" t="str">
        <f t="shared" si="4"/>
        <v>B</v>
      </c>
      <c r="E10" s="14" t="str">
        <f t="shared" si="5"/>
        <v>A2</v>
      </c>
      <c r="F10" s="15" t="str">
        <f t="shared" si="6"/>
        <v/>
      </c>
      <c r="G10" s="15" t="str">
        <f t="shared" si="7"/>
        <v/>
      </c>
      <c r="H10" s="15" t="str">
        <f t="shared" si="8"/>
        <v>U</v>
      </c>
      <c r="I10" s="15" t="str">
        <f t="shared" si="9"/>
        <v>19</v>
      </c>
      <c r="J10" s="15" t="str">
        <f t="shared" si="10"/>
        <v>I</v>
      </c>
      <c r="K10" s="15" t="str">
        <f t="shared" si="11"/>
        <v>7</v>
      </c>
      <c r="L10" s="15">
        <f t="shared" si="0"/>
        <v>2</v>
      </c>
      <c r="M10" s="15" t="str">
        <f t="shared" si="24"/>
        <v>N</v>
      </c>
      <c r="N10" s="18">
        <f t="shared" si="13"/>
        <v>25</v>
      </c>
      <c r="O10" s="18">
        <f t="shared" si="1"/>
        <v>1400</v>
      </c>
      <c r="P10" s="18">
        <f t="shared" si="14"/>
        <v>138</v>
      </c>
      <c r="Q10" s="18">
        <f t="shared" si="15"/>
        <v>36</v>
      </c>
      <c r="R10" s="18">
        <f t="shared" si="16"/>
        <v>5</v>
      </c>
      <c r="S10" s="18">
        <v>3</v>
      </c>
      <c r="T10" s="18" t="s">
        <v>176</v>
      </c>
      <c r="U10" s="18" t="str">
        <f t="shared" si="17"/>
        <v>-</v>
      </c>
      <c r="V10" s="18" t="s">
        <v>5</v>
      </c>
      <c r="W10" s="18">
        <f t="shared" si="18"/>
        <v>66</v>
      </c>
      <c r="X10" s="18">
        <f t="shared" si="19"/>
        <v>161</v>
      </c>
      <c r="Y10" s="18">
        <f t="shared" si="20"/>
        <v>18</v>
      </c>
      <c r="Z10" s="18">
        <f t="shared" si="21"/>
        <v>15</v>
      </c>
      <c r="AA10" s="21" t="str">
        <f t="shared" si="22"/>
        <v>-</v>
      </c>
      <c r="AB10" s="19" t="str">
        <f t="shared" si="23"/>
        <v>-</v>
      </c>
    </row>
    <row r="11" spans="1:28" s="20" customFormat="1" ht="15" customHeight="1">
      <c r="A11" s="39" t="s">
        <v>28</v>
      </c>
      <c r="B11" s="15" t="str">
        <f t="shared" si="2"/>
        <v>5C</v>
      </c>
      <c r="C11" s="13" t="str">
        <f t="shared" si="3"/>
        <v>SE</v>
      </c>
      <c r="D11" s="14" t="str">
        <f t="shared" si="4"/>
        <v>B</v>
      </c>
      <c r="E11" s="14" t="str">
        <f t="shared" si="5"/>
        <v>A2</v>
      </c>
      <c r="F11" s="15" t="str">
        <f t="shared" si="6"/>
        <v/>
      </c>
      <c r="G11" s="15" t="str">
        <f t="shared" si="7"/>
        <v/>
      </c>
      <c r="H11" s="15" t="str">
        <f t="shared" si="8"/>
        <v>U</v>
      </c>
      <c r="I11" s="15" t="str">
        <f t="shared" si="9"/>
        <v>19</v>
      </c>
      <c r="J11" s="15" t="str">
        <f t="shared" si="10"/>
        <v>A</v>
      </c>
      <c r="K11" s="15" t="str">
        <f t="shared" si="11"/>
        <v>7</v>
      </c>
      <c r="L11" s="15">
        <f t="shared" si="0"/>
        <v>2</v>
      </c>
      <c r="M11" s="15" t="str">
        <f t="shared" si="24"/>
        <v>N</v>
      </c>
      <c r="N11" s="18">
        <f t="shared" si="13"/>
        <v>25</v>
      </c>
      <c r="O11" s="18">
        <f t="shared" si="1"/>
        <v>1400</v>
      </c>
      <c r="P11" s="18">
        <f t="shared" si="14"/>
        <v>138</v>
      </c>
      <c r="Q11" s="18">
        <f t="shared" si="15"/>
        <v>36</v>
      </c>
      <c r="R11" s="18">
        <f t="shared" si="16"/>
        <v>5</v>
      </c>
      <c r="S11" s="18">
        <v>3</v>
      </c>
      <c r="T11" s="18" t="s">
        <v>176</v>
      </c>
      <c r="U11" s="18" t="str">
        <f t="shared" si="17"/>
        <v>-</v>
      </c>
      <c r="V11" s="18" t="s">
        <v>5</v>
      </c>
      <c r="W11" s="18">
        <f t="shared" si="18"/>
        <v>66</v>
      </c>
      <c r="X11" s="18">
        <f t="shared" si="19"/>
        <v>161</v>
      </c>
      <c r="Y11" s="18">
        <f t="shared" si="20"/>
        <v>18</v>
      </c>
      <c r="Z11" s="18">
        <f t="shared" si="21"/>
        <v>15</v>
      </c>
      <c r="AA11" s="21" t="str">
        <f t="shared" si="22"/>
        <v>-</v>
      </c>
      <c r="AB11" s="19" t="str">
        <f t="shared" si="23"/>
        <v>-</v>
      </c>
    </row>
    <row r="12" spans="1:28" s="20" customFormat="1">
      <c r="A12" s="39" t="s">
        <v>29</v>
      </c>
      <c r="B12" s="15" t="str">
        <f t="shared" si="2"/>
        <v>5C</v>
      </c>
      <c r="C12" s="13" t="str">
        <f t="shared" si="3"/>
        <v>SE</v>
      </c>
      <c r="D12" s="14" t="str">
        <f t="shared" si="4"/>
        <v>B</v>
      </c>
      <c r="E12" s="14" t="str">
        <f t="shared" si="5"/>
        <v>A2</v>
      </c>
      <c r="F12" s="15" t="str">
        <f t="shared" si="6"/>
        <v/>
      </c>
      <c r="G12" s="15" t="str">
        <f t="shared" si="7"/>
        <v/>
      </c>
      <c r="H12" s="15" t="str">
        <f t="shared" si="8"/>
        <v>U</v>
      </c>
      <c r="I12" s="15" t="str">
        <f t="shared" si="9"/>
        <v>23</v>
      </c>
      <c r="J12" s="15" t="str">
        <f t="shared" si="10"/>
        <v>C</v>
      </c>
      <c r="K12" s="15" t="str">
        <f t="shared" si="11"/>
        <v>7</v>
      </c>
      <c r="L12" s="15">
        <f t="shared" si="0"/>
        <v>1</v>
      </c>
      <c r="M12" s="15" t="str">
        <f t="shared" si="24"/>
        <v>N</v>
      </c>
      <c r="N12" s="18">
        <f t="shared" si="13"/>
        <v>25</v>
      </c>
      <c r="O12" s="18">
        <f t="shared" si="1"/>
        <v>1400</v>
      </c>
      <c r="P12" s="18">
        <f t="shared" si="14"/>
        <v>138</v>
      </c>
      <c r="Q12" s="18">
        <f t="shared" si="15"/>
        <v>36</v>
      </c>
      <c r="R12" s="18">
        <f t="shared" si="16"/>
        <v>5</v>
      </c>
      <c r="S12" s="18">
        <v>3</v>
      </c>
      <c r="T12" s="18" t="s">
        <v>176</v>
      </c>
      <c r="U12" s="18" t="str">
        <f t="shared" si="17"/>
        <v>-</v>
      </c>
      <c r="V12" s="18" t="s">
        <v>5</v>
      </c>
      <c r="W12" s="18">
        <f t="shared" si="18"/>
        <v>145</v>
      </c>
      <c r="X12" s="18">
        <f t="shared" si="19"/>
        <v>181</v>
      </c>
      <c r="Y12" s="18">
        <f t="shared" si="20"/>
        <v>35</v>
      </c>
      <c r="Z12" s="18">
        <f t="shared" si="21"/>
        <v>31</v>
      </c>
      <c r="AA12" s="21" t="str">
        <f t="shared" si="22"/>
        <v>-</v>
      </c>
      <c r="AB12" s="19" t="str">
        <f t="shared" si="23"/>
        <v>-</v>
      </c>
    </row>
    <row r="13" spans="1:28" s="20" customFormat="1">
      <c r="A13" s="39" t="s">
        <v>30</v>
      </c>
      <c r="B13" s="15" t="str">
        <f t="shared" si="2"/>
        <v>5C</v>
      </c>
      <c r="C13" s="13" t="str">
        <f t="shared" si="3"/>
        <v>SE</v>
      </c>
      <c r="D13" s="14" t="str">
        <f t="shared" si="4"/>
        <v>B</v>
      </c>
      <c r="E13" s="14" t="str">
        <f t="shared" si="5"/>
        <v>A2</v>
      </c>
      <c r="F13" s="15" t="str">
        <f t="shared" si="6"/>
        <v/>
      </c>
      <c r="G13" s="15" t="str">
        <f t="shared" si="7"/>
        <v/>
      </c>
      <c r="H13" s="15" t="str">
        <f t="shared" si="8"/>
        <v>U</v>
      </c>
      <c r="I13" s="15" t="str">
        <f t="shared" si="9"/>
        <v>23</v>
      </c>
      <c r="J13" s="15" t="str">
        <f t="shared" si="10"/>
        <v>C</v>
      </c>
      <c r="K13" s="15" t="str">
        <f t="shared" si="11"/>
        <v>8</v>
      </c>
      <c r="L13" s="15">
        <f t="shared" si="0"/>
        <v>1</v>
      </c>
      <c r="M13" s="15" t="str">
        <f t="shared" si="24"/>
        <v>N</v>
      </c>
      <c r="N13" s="18">
        <f t="shared" si="13"/>
        <v>25</v>
      </c>
      <c r="O13" s="18">
        <f t="shared" si="1"/>
        <v>1400</v>
      </c>
      <c r="P13" s="18">
        <f t="shared" si="14"/>
        <v>138</v>
      </c>
      <c r="Q13" s="18">
        <f t="shared" si="15"/>
        <v>36</v>
      </c>
      <c r="R13" s="18">
        <f t="shared" si="16"/>
        <v>5</v>
      </c>
      <c r="S13" s="18">
        <v>3</v>
      </c>
      <c r="T13" s="18" t="s">
        <v>176</v>
      </c>
      <c r="U13" s="18" t="str">
        <f t="shared" si="17"/>
        <v>-</v>
      </c>
      <c r="V13" s="18" t="s">
        <v>5</v>
      </c>
      <c r="W13" s="18">
        <f t="shared" si="18"/>
        <v>145</v>
      </c>
      <c r="X13" s="18">
        <f t="shared" si="19"/>
        <v>181</v>
      </c>
      <c r="Y13" s="18">
        <f t="shared" si="20"/>
        <v>35</v>
      </c>
      <c r="Z13" s="18">
        <f t="shared" si="21"/>
        <v>31</v>
      </c>
      <c r="AA13" s="18" t="str">
        <f t="shared" si="22"/>
        <v>-</v>
      </c>
      <c r="AB13" s="22" t="str">
        <f t="shared" si="23"/>
        <v>-</v>
      </c>
    </row>
    <row r="14" spans="1:28" s="20" customFormat="1">
      <c r="A14" s="39" t="s">
        <v>31</v>
      </c>
      <c r="B14" s="15" t="str">
        <f t="shared" si="2"/>
        <v>5C</v>
      </c>
      <c r="C14" s="13" t="str">
        <f t="shared" si="3"/>
        <v>SE</v>
      </c>
      <c r="D14" s="14" t="str">
        <f t="shared" si="4"/>
        <v>B</v>
      </c>
      <c r="E14" s="14" t="str">
        <f t="shared" si="5"/>
        <v>A2</v>
      </c>
      <c r="F14" s="15" t="str">
        <f t="shared" si="6"/>
        <v/>
      </c>
      <c r="G14" s="15" t="str">
        <f t="shared" si="7"/>
        <v/>
      </c>
      <c r="H14" s="15" t="str">
        <f t="shared" si="8"/>
        <v>U</v>
      </c>
      <c r="I14" s="15" t="str">
        <f t="shared" si="9"/>
        <v>23</v>
      </c>
      <c r="J14" s="15" t="str">
        <f t="shared" si="10"/>
        <v>I</v>
      </c>
      <c r="K14" s="15" t="str">
        <f t="shared" si="11"/>
        <v>7</v>
      </c>
      <c r="L14" s="15">
        <f t="shared" si="0"/>
        <v>1</v>
      </c>
      <c r="M14" s="15" t="str">
        <f t="shared" si="24"/>
        <v>N</v>
      </c>
      <c r="N14" s="18">
        <f t="shared" si="13"/>
        <v>25</v>
      </c>
      <c r="O14" s="18">
        <f t="shared" si="1"/>
        <v>1400</v>
      </c>
      <c r="P14" s="18">
        <f t="shared" si="14"/>
        <v>138</v>
      </c>
      <c r="Q14" s="18">
        <f t="shared" si="15"/>
        <v>36</v>
      </c>
      <c r="R14" s="18">
        <f t="shared" si="16"/>
        <v>5</v>
      </c>
      <c r="S14" s="18">
        <v>3</v>
      </c>
      <c r="T14" s="18" t="s">
        <v>176</v>
      </c>
      <c r="U14" s="18" t="str">
        <f t="shared" si="17"/>
        <v>-</v>
      </c>
      <c r="V14" s="18" t="s">
        <v>5</v>
      </c>
      <c r="W14" s="18">
        <f t="shared" si="18"/>
        <v>145</v>
      </c>
      <c r="X14" s="18">
        <f t="shared" si="19"/>
        <v>181</v>
      </c>
      <c r="Y14" s="18">
        <f t="shared" si="20"/>
        <v>35</v>
      </c>
      <c r="Z14" s="18">
        <f t="shared" si="21"/>
        <v>31</v>
      </c>
      <c r="AA14" s="18" t="str">
        <f t="shared" si="22"/>
        <v>-</v>
      </c>
      <c r="AB14" s="22" t="str">
        <f t="shared" si="23"/>
        <v>-</v>
      </c>
    </row>
    <row r="15" spans="1:28" s="20" customFormat="1">
      <c r="A15" s="39" t="s">
        <v>32</v>
      </c>
      <c r="B15" s="15" t="str">
        <f t="shared" si="2"/>
        <v>5C</v>
      </c>
      <c r="C15" s="13" t="str">
        <f t="shared" si="3"/>
        <v>SE</v>
      </c>
      <c r="D15" s="14" t="str">
        <f t="shared" si="4"/>
        <v>B</v>
      </c>
      <c r="E15" s="14" t="str">
        <f t="shared" si="5"/>
        <v>A2</v>
      </c>
      <c r="F15" s="15" t="str">
        <f t="shared" si="6"/>
        <v/>
      </c>
      <c r="G15" s="15" t="str">
        <f t="shared" si="7"/>
        <v/>
      </c>
      <c r="H15" s="15" t="str">
        <f t="shared" si="8"/>
        <v>U</v>
      </c>
      <c r="I15" s="15" t="str">
        <f t="shared" si="9"/>
        <v>23</v>
      </c>
      <c r="J15" s="15" t="str">
        <f t="shared" si="10"/>
        <v>C</v>
      </c>
      <c r="K15" s="15" t="str">
        <f t="shared" si="11"/>
        <v>6</v>
      </c>
      <c r="L15" s="15">
        <f t="shared" si="0"/>
        <v>2</v>
      </c>
      <c r="M15" s="15" t="str">
        <f t="shared" si="24"/>
        <v>N</v>
      </c>
      <c r="N15" s="18">
        <f t="shared" si="13"/>
        <v>25</v>
      </c>
      <c r="O15" s="18">
        <f t="shared" si="1"/>
        <v>1400</v>
      </c>
      <c r="P15" s="18">
        <f t="shared" si="14"/>
        <v>138</v>
      </c>
      <c r="Q15" s="18">
        <f t="shared" si="15"/>
        <v>36</v>
      </c>
      <c r="R15" s="18">
        <f t="shared" si="16"/>
        <v>5</v>
      </c>
      <c r="S15" s="18">
        <v>3</v>
      </c>
      <c r="T15" s="18" t="s">
        <v>176</v>
      </c>
      <c r="U15" s="18" t="str">
        <f t="shared" si="17"/>
        <v>-</v>
      </c>
      <c r="V15" s="18" t="s">
        <v>5</v>
      </c>
      <c r="W15" s="18">
        <f t="shared" si="18"/>
        <v>145</v>
      </c>
      <c r="X15" s="18">
        <f t="shared" si="19"/>
        <v>181</v>
      </c>
      <c r="Y15" s="18">
        <f t="shared" si="20"/>
        <v>35</v>
      </c>
      <c r="Z15" s="18">
        <f t="shared" si="21"/>
        <v>31</v>
      </c>
      <c r="AA15" s="18" t="str">
        <f t="shared" si="22"/>
        <v>-</v>
      </c>
      <c r="AB15" s="22" t="str">
        <f t="shared" si="23"/>
        <v>-</v>
      </c>
    </row>
    <row r="16" spans="1:28" s="20" customFormat="1">
      <c r="A16" s="39" t="s">
        <v>33</v>
      </c>
      <c r="B16" s="15" t="str">
        <f t="shared" si="2"/>
        <v>5C</v>
      </c>
      <c r="C16" s="13" t="str">
        <f t="shared" si="3"/>
        <v>SE</v>
      </c>
      <c r="D16" s="14" t="str">
        <f t="shared" si="4"/>
        <v>B</v>
      </c>
      <c r="E16" s="14" t="str">
        <f t="shared" si="5"/>
        <v>A2</v>
      </c>
      <c r="F16" s="15" t="str">
        <f t="shared" si="6"/>
        <v/>
      </c>
      <c r="G16" s="15" t="str">
        <f t="shared" si="7"/>
        <v/>
      </c>
      <c r="H16" s="15" t="str">
        <f t="shared" si="8"/>
        <v>U</v>
      </c>
      <c r="I16" s="15" t="str">
        <f t="shared" si="9"/>
        <v>23</v>
      </c>
      <c r="J16" s="15" t="str">
        <f t="shared" si="10"/>
        <v>C</v>
      </c>
      <c r="K16" s="15" t="str">
        <f t="shared" si="11"/>
        <v>7</v>
      </c>
      <c r="L16" s="15">
        <f t="shared" si="0"/>
        <v>2</v>
      </c>
      <c r="M16" s="15" t="str">
        <f t="shared" si="24"/>
        <v>N</v>
      </c>
      <c r="N16" s="18">
        <f t="shared" si="13"/>
        <v>25</v>
      </c>
      <c r="O16" s="18">
        <f t="shared" si="1"/>
        <v>1400</v>
      </c>
      <c r="P16" s="18">
        <f t="shared" si="14"/>
        <v>138</v>
      </c>
      <c r="Q16" s="18">
        <f t="shared" si="15"/>
        <v>36</v>
      </c>
      <c r="R16" s="18">
        <f t="shared" si="16"/>
        <v>5</v>
      </c>
      <c r="S16" s="18">
        <v>3</v>
      </c>
      <c r="T16" s="18" t="s">
        <v>176</v>
      </c>
      <c r="U16" s="18" t="str">
        <f t="shared" si="17"/>
        <v>-</v>
      </c>
      <c r="V16" s="18" t="s">
        <v>5</v>
      </c>
      <c r="W16" s="18">
        <f t="shared" si="18"/>
        <v>145</v>
      </c>
      <c r="X16" s="18">
        <f t="shared" si="19"/>
        <v>181</v>
      </c>
      <c r="Y16" s="18">
        <f t="shared" si="20"/>
        <v>35</v>
      </c>
      <c r="Z16" s="18">
        <f t="shared" si="21"/>
        <v>31</v>
      </c>
      <c r="AA16" s="18" t="str">
        <f t="shared" si="22"/>
        <v>-</v>
      </c>
      <c r="AB16" s="22" t="str">
        <f t="shared" si="23"/>
        <v>-</v>
      </c>
    </row>
    <row r="17" spans="1:28" s="20" customFormat="1">
      <c r="A17" s="39" t="s">
        <v>34</v>
      </c>
      <c r="B17" s="15" t="str">
        <f t="shared" si="2"/>
        <v>5C</v>
      </c>
      <c r="C17" s="13" t="str">
        <f t="shared" si="3"/>
        <v>SE</v>
      </c>
      <c r="D17" s="14" t="str">
        <f t="shared" si="4"/>
        <v>B</v>
      </c>
      <c r="E17" s="14" t="str">
        <f t="shared" si="5"/>
        <v>A2</v>
      </c>
      <c r="F17" s="15" t="str">
        <f t="shared" si="6"/>
        <v/>
      </c>
      <c r="G17" s="15" t="str">
        <f t="shared" si="7"/>
        <v/>
      </c>
      <c r="H17" s="15" t="str">
        <f t="shared" si="8"/>
        <v>U</v>
      </c>
      <c r="I17" s="15" t="str">
        <f t="shared" si="9"/>
        <v>23</v>
      </c>
      <c r="J17" s="15" t="str">
        <f t="shared" si="10"/>
        <v>C</v>
      </c>
      <c r="K17" s="15" t="str">
        <f t="shared" si="11"/>
        <v>8</v>
      </c>
      <c r="L17" s="15">
        <f t="shared" si="0"/>
        <v>2</v>
      </c>
      <c r="M17" s="15" t="str">
        <f t="shared" si="24"/>
        <v>N</v>
      </c>
      <c r="N17" s="18">
        <f t="shared" si="13"/>
        <v>25</v>
      </c>
      <c r="O17" s="18">
        <f t="shared" si="1"/>
        <v>1400</v>
      </c>
      <c r="P17" s="18">
        <f t="shared" si="14"/>
        <v>138</v>
      </c>
      <c r="Q17" s="18">
        <f t="shared" si="15"/>
        <v>36</v>
      </c>
      <c r="R17" s="18">
        <f t="shared" si="16"/>
        <v>5</v>
      </c>
      <c r="S17" s="18">
        <v>3</v>
      </c>
      <c r="T17" s="18" t="s">
        <v>176</v>
      </c>
      <c r="U17" s="18" t="str">
        <f t="shared" si="17"/>
        <v>-</v>
      </c>
      <c r="V17" s="18" t="s">
        <v>5</v>
      </c>
      <c r="W17" s="18">
        <f t="shared" si="18"/>
        <v>145</v>
      </c>
      <c r="X17" s="18">
        <f t="shared" si="19"/>
        <v>181</v>
      </c>
      <c r="Y17" s="18">
        <f t="shared" si="20"/>
        <v>35</v>
      </c>
      <c r="Z17" s="18">
        <f t="shared" si="21"/>
        <v>31</v>
      </c>
      <c r="AA17" s="18" t="str">
        <f t="shared" si="22"/>
        <v>-</v>
      </c>
      <c r="AB17" s="22" t="str">
        <f t="shared" si="23"/>
        <v>-</v>
      </c>
    </row>
    <row r="18" spans="1:28" s="20" customFormat="1">
      <c r="A18" s="39" t="s">
        <v>35</v>
      </c>
      <c r="B18" s="15" t="str">
        <f t="shared" si="2"/>
        <v>5C</v>
      </c>
      <c r="C18" s="13" t="str">
        <f t="shared" si="3"/>
        <v>SE</v>
      </c>
      <c r="D18" s="14" t="str">
        <f t="shared" si="4"/>
        <v>B</v>
      </c>
      <c r="E18" s="14" t="str">
        <f t="shared" si="5"/>
        <v>A2</v>
      </c>
      <c r="F18" s="15" t="str">
        <f t="shared" si="6"/>
        <v/>
      </c>
      <c r="G18" s="15" t="str">
        <f t="shared" si="7"/>
        <v/>
      </c>
      <c r="H18" s="15" t="str">
        <f t="shared" si="8"/>
        <v>U</v>
      </c>
      <c r="I18" s="15" t="str">
        <f t="shared" si="9"/>
        <v>23</v>
      </c>
      <c r="J18" s="15" t="str">
        <f t="shared" si="10"/>
        <v>I</v>
      </c>
      <c r="K18" s="15" t="str">
        <f t="shared" si="11"/>
        <v>7</v>
      </c>
      <c r="L18" s="15">
        <f t="shared" si="0"/>
        <v>2</v>
      </c>
      <c r="M18" s="15" t="str">
        <f t="shared" si="24"/>
        <v>N</v>
      </c>
      <c r="N18" s="18">
        <f t="shared" si="13"/>
        <v>25</v>
      </c>
      <c r="O18" s="18">
        <f t="shared" si="1"/>
        <v>1400</v>
      </c>
      <c r="P18" s="18">
        <f t="shared" si="14"/>
        <v>138</v>
      </c>
      <c r="Q18" s="18">
        <f t="shared" si="15"/>
        <v>36</v>
      </c>
      <c r="R18" s="18">
        <f t="shared" si="16"/>
        <v>5</v>
      </c>
      <c r="S18" s="18">
        <v>3</v>
      </c>
      <c r="T18" s="18" t="s">
        <v>176</v>
      </c>
      <c r="U18" s="18" t="str">
        <f t="shared" si="17"/>
        <v>-</v>
      </c>
      <c r="V18" s="18" t="s">
        <v>5</v>
      </c>
      <c r="W18" s="18">
        <f t="shared" si="18"/>
        <v>145</v>
      </c>
      <c r="X18" s="18">
        <f t="shared" si="19"/>
        <v>181</v>
      </c>
      <c r="Y18" s="18">
        <f t="shared" si="20"/>
        <v>35</v>
      </c>
      <c r="Z18" s="18">
        <f t="shared" si="21"/>
        <v>31</v>
      </c>
      <c r="AA18" s="18" t="str">
        <f t="shared" si="22"/>
        <v>-</v>
      </c>
      <c r="AB18" s="22" t="str">
        <f t="shared" si="23"/>
        <v>-</v>
      </c>
    </row>
    <row r="19" spans="1:28" s="20" customFormat="1">
      <c r="A19" s="39" t="s">
        <v>36</v>
      </c>
      <c r="B19" s="15" t="str">
        <f t="shared" si="2"/>
        <v>5C</v>
      </c>
      <c r="C19" s="13" t="str">
        <f t="shared" si="3"/>
        <v>SE</v>
      </c>
      <c r="D19" s="14" t="str">
        <f t="shared" si="4"/>
        <v>B</v>
      </c>
      <c r="E19" s="14" t="str">
        <f t="shared" si="5"/>
        <v>A2</v>
      </c>
      <c r="F19" s="15" t="str">
        <f t="shared" si="6"/>
        <v/>
      </c>
      <c r="G19" s="15" t="str">
        <f t="shared" si="7"/>
        <v/>
      </c>
      <c r="H19" s="15" t="str">
        <f t="shared" si="8"/>
        <v>U</v>
      </c>
      <c r="I19" s="15" t="str">
        <f t="shared" si="9"/>
        <v>23</v>
      </c>
      <c r="J19" s="15" t="str">
        <f t="shared" si="10"/>
        <v>A</v>
      </c>
      <c r="K19" s="15" t="str">
        <f t="shared" si="11"/>
        <v>7</v>
      </c>
      <c r="L19" s="15">
        <f t="shared" si="0"/>
        <v>2</v>
      </c>
      <c r="M19" s="15" t="str">
        <f t="shared" si="24"/>
        <v>N</v>
      </c>
      <c r="N19" s="18">
        <f t="shared" si="13"/>
        <v>25</v>
      </c>
      <c r="O19" s="18">
        <f t="shared" si="1"/>
        <v>1400</v>
      </c>
      <c r="P19" s="18">
        <f t="shared" si="14"/>
        <v>138</v>
      </c>
      <c r="Q19" s="18">
        <f t="shared" si="15"/>
        <v>36</v>
      </c>
      <c r="R19" s="18">
        <f t="shared" si="16"/>
        <v>5</v>
      </c>
      <c r="S19" s="18">
        <v>3</v>
      </c>
      <c r="T19" s="18" t="s">
        <v>176</v>
      </c>
      <c r="U19" s="18" t="str">
        <f t="shared" si="17"/>
        <v>-</v>
      </c>
      <c r="V19" s="18" t="s">
        <v>5</v>
      </c>
      <c r="W19" s="18">
        <f t="shared" si="18"/>
        <v>145</v>
      </c>
      <c r="X19" s="18">
        <f t="shared" si="19"/>
        <v>181</v>
      </c>
      <c r="Y19" s="18">
        <f t="shared" si="20"/>
        <v>35</v>
      </c>
      <c r="Z19" s="18">
        <f t="shared" si="21"/>
        <v>31</v>
      </c>
      <c r="AA19" s="18" t="str">
        <f t="shared" si="22"/>
        <v>-</v>
      </c>
      <c r="AB19" s="22" t="str">
        <f t="shared" si="23"/>
        <v>-</v>
      </c>
    </row>
    <row r="20" spans="1:28" s="20" customFormat="1">
      <c r="A20" s="39" t="s">
        <v>37</v>
      </c>
      <c r="B20" s="15" t="str">
        <f t="shared" si="2"/>
        <v>5C</v>
      </c>
      <c r="C20" s="13" t="str">
        <f t="shared" si="3"/>
        <v>SE</v>
      </c>
      <c r="D20" s="14" t="str">
        <f t="shared" si="4"/>
        <v>M</v>
      </c>
      <c r="E20" s="14" t="str">
        <f t="shared" si="5"/>
        <v>A2</v>
      </c>
      <c r="F20" s="15" t="str">
        <f t="shared" si="6"/>
        <v/>
      </c>
      <c r="G20" s="15" t="str">
        <f t="shared" si="7"/>
        <v/>
      </c>
      <c r="H20" s="15" t="str">
        <f t="shared" si="8"/>
        <v>U</v>
      </c>
      <c r="I20" s="15" t="str">
        <f t="shared" si="9"/>
        <v>23</v>
      </c>
      <c r="J20" s="15" t="str">
        <f t="shared" si="10"/>
        <v>C</v>
      </c>
      <c r="K20" s="15" t="str">
        <f t="shared" si="11"/>
        <v>6</v>
      </c>
      <c r="L20" s="15">
        <f t="shared" si="0"/>
        <v>2</v>
      </c>
      <c r="M20" s="15" t="str">
        <f t="shared" si="24"/>
        <v>N</v>
      </c>
      <c r="N20" s="18">
        <f t="shared" si="13"/>
        <v>25</v>
      </c>
      <c r="O20" s="18">
        <f t="shared" si="1"/>
        <v>1400</v>
      </c>
      <c r="P20" s="18">
        <f t="shared" si="14"/>
        <v>138</v>
      </c>
      <c r="Q20" s="18">
        <f t="shared" si="15"/>
        <v>36</v>
      </c>
      <c r="R20" s="18">
        <f t="shared" si="16"/>
        <v>5</v>
      </c>
      <c r="S20" s="18">
        <v>3</v>
      </c>
      <c r="T20" s="18" t="s">
        <v>176</v>
      </c>
      <c r="U20" s="18">
        <f t="shared" ref="U20:U25" si="25">IF(D20="B",0,1)</f>
        <v>1</v>
      </c>
      <c r="V20" s="18" t="s">
        <v>5</v>
      </c>
      <c r="W20" s="18">
        <f t="shared" si="18"/>
        <v>145</v>
      </c>
      <c r="X20" s="18">
        <f t="shared" si="19"/>
        <v>181</v>
      </c>
      <c r="Y20" s="18">
        <f t="shared" si="20"/>
        <v>35</v>
      </c>
      <c r="Z20" s="18">
        <f t="shared" si="21"/>
        <v>31</v>
      </c>
      <c r="AA20" s="18" t="str">
        <f t="shared" si="22"/>
        <v>-</v>
      </c>
      <c r="AB20" s="22" t="str">
        <f t="shared" si="23"/>
        <v>-</v>
      </c>
    </row>
    <row r="21" spans="1:28" s="20" customFormat="1">
      <c r="A21" s="39" t="s">
        <v>38</v>
      </c>
      <c r="B21" s="15" t="str">
        <f t="shared" si="2"/>
        <v>5C</v>
      </c>
      <c r="C21" s="13" t="str">
        <f t="shared" si="3"/>
        <v>SE</v>
      </c>
      <c r="D21" s="14" t="str">
        <f t="shared" si="4"/>
        <v>M</v>
      </c>
      <c r="E21" s="14" t="str">
        <f t="shared" si="5"/>
        <v>A2</v>
      </c>
      <c r="F21" s="15" t="str">
        <f t="shared" si="6"/>
        <v/>
      </c>
      <c r="G21" s="15" t="str">
        <f t="shared" si="7"/>
        <v/>
      </c>
      <c r="H21" s="15" t="str">
        <f t="shared" si="8"/>
        <v>U</v>
      </c>
      <c r="I21" s="15" t="str">
        <f t="shared" si="9"/>
        <v>23</v>
      </c>
      <c r="J21" s="15" t="str">
        <f t="shared" si="10"/>
        <v>C</v>
      </c>
      <c r="K21" s="15" t="str">
        <f t="shared" si="11"/>
        <v>7</v>
      </c>
      <c r="L21" s="15">
        <f t="shared" si="0"/>
        <v>2</v>
      </c>
      <c r="M21" s="15" t="str">
        <f t="shared" si="24"/>
        <v>N</v>
      </c>
      <c r="N21" s="18">
        <f t="shared" si="13"/>
        <v>25</v>
      </c>
      <c r="O21" s="18">
        <f t="shared" si="1"/>
        <v>1400</v>
      </c>
      <c r="P21" s="18">
        <f t="shared" si="14"/>
        <v>138</v>
      </c>
      <c r="Q21" s="18">
        <f t="shared" si="15"/>
        <v>36</v>
      </c>
      <c r="R21" s="18">
        <f t="shared" si="16"/>
        <v>5</v>
      </c>
      <c r="S21" s="18">
        <v>3</v>
      </c>
      <c r="T21" s="18" t="s">
        <v>176</v>
      </c>
      <c r="U21" s="18">
        <f t="shared" si="25"/>
        <v>1</v>
      </c>
      <c r="V21" s="18" t="s">
        <v>5</v>
      </c>
      <c r="W21" s="18">
        <f t="shared" si="18"/>
        <v>145</v>
      </c>
      <c r="X21" s="18">
        <f t="shared" si="19"/>
        <v>181</v>
      </c>
      <c r="Y21" s="18">
        <f t="shared" si="20"/>
        <v>35</v>
      </c>
      <c r="Z21" s="18">
        <f t="shared" si="21"/>
        <v>31</v>
      </c>
      <c r="AA21" s="18" t="str">
        <f t="shared" si="22"/>
        <v>-</v>
      </c>
      <c r="AB21" s="22" t="str">
        <f t="shared" si="23"/>
        <v>-</v>
      </c>
    </row>
    <row r="22" spans="1:28" s="20" customFormat="1">
      <c r="A22" s="39" t="s">
        <v>39</v>
      </c>
      <c r="B22" s="15" t="str">
        <f t="shared" si="2"/>
        <v>5C</v>
      </c>
      <c r="C22" s="13" t="str">
        <f t="shared" si="3"/>
        <v>SE</v>
      </c>
      <c r="D22" s="14" t="str">
        <f t="shared" si="4"/>
        <v>M</v>
      </c>
      <c r="E22" s="14" t="str">
        <f t="shared" si="5"/>
        <v>A2</v>
      </c>
      <c r="F22" s="15" t="str">
        <f t="shared" si="6"/>
        <v/>
      </c>
      <c r="G22" s="15" t="str">
        <f t="shared" si="7"/>
        <v/>
      </c>
      <c r="H22" s="15" t="str">
        <f t="shared" si="8"/>
        <v>U</v>
      </c>
      <c r="I22" s="15" t="str">
        <f t="shared" si="9"/>
        <v>23</v>
      </c>
      <c r="J22" s="15" t="str">
        <f t="shared" si="10"/>
        <v>C</v>
      </c>
      <c r="K22" s="15" t="str">
        <f t="shared" si="11"/>
        <v>8</v>
      </c>
      <c r="L22" s="15">
        <f t="shared" si="0"/>
        <v>2</v>
      </c>
      <c r="M22" s="15" t="str">
        <f t="shared" si="24"/>
        <v>N</v>
      </c>
      <c r="N22" s="18">
        <f t="shared" si="13"/>
        <v>25</v>
      </c>
      <c r="O22" s="18">
        <f t="shared" si="1"/>
        <v>1400</v>
      </c>
      <c r="P22" s="18">
        <f t="shared" si="14"/>
        <v>138</v>
      </c>
      <c r="Q22" s="18">
        <f t="shared" si="15"/>
        <v>36</v>
      </c>
      <c r="R22" s="18">
        <f t="shared" si="16"/>
        <v>5</v>
      </c>
      <c r="S22" s="18">
        <v>3</v>
      </c>
      <c r="T22" s="18" t="s">
        <v>176</v>
      </c>
      <c r="U22" s="18">
        <f t="shared" si="25"/>
        <v>1</v>
      </c>
      <c r="V22" s="18" t="s">
        <v>5</v>
      </c>
      <c r="W22" s="18">
        <f t="shared" si="18"/>
        <v>145</v>
      </c>
      <c r="X22" s="18">
        <f t="shared" si="19"/>
        <v>181</v>
      </c>
      <c r="Y22" s="18">
        <f t="shared" si="20"/>
        <v>35</v>
      </c>
      <c r="Z22" s="18">
        <f t="shared" si="21"/>
        <v>31</v>
      </c>
      <c r="AA22" s="18" t="str">
        <f t="shared" si="22"/>
        <v>-</v>
      </c>
      <c r="AB22" s="22" t="str">
        <f t="shared" si="23"/>
        <v>-</v>
      </c>
    </row>
    <row r="23" spans="1:28" s="20" customFormat="1">
      <c r="A23" s="39" t="s">
        <v>40</v>
      </c>
      <c r="B23" s="15" t="str">
        <f t="shared" si="2"/>
        <v>5C</v>
      </c>
      <c r="C23" s="13" t="str">
        <f t="shared" si="3"/>
        <v>SE</v>
      </c>
      <c r="D23" s="14" t="str">
        <f t="shared" si="4"/>
        <v>M</v>
      </c>
      <c r="E23" s="14" t="str">
        <f t="shared" si="5"/>
        <v>A2</v>
      </c>
      <c r="F23" s="15" t="str">
        <f t="shared" si="6"/>
        <v/>
      </c>
      <c r="G23" s="15" t="str">
        <f t="shared" si="7"/>
        <v/>
      </c>
      <c r="H23" s="15" t="str">
        <f t="shared" si="8"/>
        <v>U</v>
      </c>
      <c r="I23" s="15" t="str">
        <f t="shared" si="9"/>
        <v>23</v>
      </c>
      <c r="J23" s="15" t="str">
        <f t="shared" si="10"/>
        <v>I</v>
      </c>
      <c r="K23" s="15" t="str">
        <f t="shared" si="11"/>
        <v>7</v>
      </c>
      <c r="L23" s="15">
        <f t="shared" si="0"/>
        <v>2</v>
      </c>
      <c r="M23" s="15" t="str">
        <f t="shared" si="24"/>
        <v>N</v>
      </c>
      <c r="N23" s="18">
        <f t="shared" si="13"/>
        <v>25</v>
      </c>
      <c r="O23" s="18">
        <f t="shared" si="1"/>
        <v>1400</v>
      </c>
      <c r="P23" s="18">
        <f t="shared" si="14"/>
        <v>138</v>
      </c>
      <c r="Q23" s="18">
        <f t="shared" si="15"/>
        <v>36</v>
      </c>
      <c r="R23" s="18">
        <f t="shared" si="16"/>
        <v>5</v>
      </c>
      <c r="S23" s="18">
        <v>3</v>
      </c>
      <c r="T23" s="18" t="s">
        <v>176</v>
      </c>
      <c r="U23" s="18">
        <f t="shared" si="25"/>
        <v>1</v>
      </c>
      <c r="V23" s="18" t="s">
        <v>5</v>
      </c>
      <c r="W23" s="18">
        <f t="shared" si="18"/>
        <v>145</v>
      </c>
      <c r="X23" s="18">
        <f t="shared" si="19"/>
        <v>181</v>
      </c>
      <c r="Y23" s="18">
        <f t="shared" si="20"/>
        <v>35</v>
      </c>
      <c r="Z23" s="18">
        <f t="shared" si="21"/>
        <v>31</v>
      </c>
      <c r="AA23" s="18" t="str">
        <f t="shared" si="22"/>
        <v>-</v>
      </c>
      <c r="AB23" s="22" t="str">
        <f t="shared" si="23"/>
        <v>-</v>
      </c>
    </row>
    <row r="24" spans="1:28" s="20" customFormat="1">
      <c r="A24" s="39" t="s">
        <v>41</v>
      </c>
      <c r="B24" s="15" t="str">
        <f t="shared" si="2"/>
        <v>5C</v>
      </c>
      <c r="C24" s="13" t="str">
        <f t="shared" si="3"/>
        <v>SE</v>
      </c>
      <c r="D24" s="14" t="str">
        <f t="shared" si="4"/>
        <v>M</v>
      </c>
      <c r="E24" s="14" t="str">
        <f t="shared" si="5"/>
        <v>A2</v>
      </c>
      <c r="F24" s="15" t="str">
        <f t="shared" si="6"/>
        <v/>
      </c>
      <c r="G24" s="15" t="str">
        <f t="shared" si="7"/>
        <v/>
      </c>
      <c r="H24" s="15" t="str">
        <f t="shared" si="8"/>
        <v>U</v>
      </c>
      <c r="I24" s="15" t="str">
        <f t="shared" si="9"/>
        <v>23</v>
      </c>
      <c r="J24" s="15" t="str">
        <f t="shared" si="10"/>
        <v>A</v>
      </c>
      <c r="K24" s="15" t="str">
        <f t="shared" si="11"/>
        <v>7</v>
      </c>
      <c r="L24" s="15">
        <f t="shared" si="0"/>
        <v>2</v>
      </c>
      <c r="M24" s="15" t="str">
        <f t="shared" si="24"/>
        <v>N</v>
      </c>
      <c r="N24" s="18">
        <f t="shared" si="13"/>
        <v>25</v>
      </c>
      <c r="O24" s="18">
        <f t="shared" si="1"/>
        <v>1400</v>
      </c>
      <c r="P24" s="18">
        <f t="shared" si="14"/>
        <v>138</v>
      </c>
      <c r="Q24" s="18">
        <f t="shared" si="15"/>
        <v>36</v>
      </c>
      <c r="R24" s="18">
        <f t="shared" si="16"/>
        <v>5</v>
      </c>
      <c r="S24" s="18">
        <v>3</v>
      </c>
      <c r="T24" s="18" t="s">
        <v>176</v>
      </c>
      <c r="U24" s="18">
        <f t="shared" si="25"/>
        <v>1</v>
      </c>
      <c r="V24" s="18" t="s">
        <v>5</v>
      </c>
      <c r="W24" s="18">
        <f t="shared" si="18"/>
        <v>145</v>
      </c>
      <c r="X24" s="18">
        <f t="shared" si="19"/>
        <v>181</v>
      </c>
      <c r="Y24" s="18">
        <f t="shared" si="20"/>
        <v>35</v>
      </c>
      <c r="Z24" s="18">
        <f t="shared" si="21"/>
        <v>31</v>
      </c>
      <c r="AA24" s="18" t="str">
        <f t="shared" si="22"/>
        <v>-</v>
      </c>
      <c r="AB24" s="22" t="str">
        <f t="shared" si="23"/>
        <v>-</v>
      </c>
    </row>
    <row r="25" spans="1:28" s="20" customFormat="1">
      <c r="A25" s="39" t="s">
        <v>42</v>
      </c>
      <c r="B25" s="15" t="str">
        <f t="shared" si="2"/>
        <v>5C</v>
      </c>
      <c r="C25" s="13" t="str">
        <f t="shared" si="3"/>
        <v>SX</v>
      </c>
      <c r="D25" s="14" t="str">
        <f t="shared" si="4"/>
        <v>F</v>
      </c>
      <c r="E25" s="14" t="str">
        <f t="shared" si="5"/>
        <v>C2</v>
      </c>
      <c r="F25" s="15" t="str">
        <f t="shared" si="6"/>
        <v>C</v>
      </c>
      <c r="G25" s="15" t="str">
        <f t="shared" si="7"/>
        <v>6</v>
      </c>
      <c r="H25" s="15" t="str">
        <f t="shared" si="8"/>
        <v>U</v>
      </c>
      <c r="I25" s="15" t="str">
        <f t="shared" si="9"/>
        <v>23</v>
      </c>
      <c r="J25" s="15" t="str">
        <f t="shared" si="10"/>
        <v>C</v>
      </c>
      <c r="K25" s="15" t="str">
        <f t="shared" si="11"/>
        <v>6</v>
      </c>
      <c r="L25" s="15">
        <f t="shared" si="0"/>
        <v>2</v>
      </c>
      <c r="M25" s="15" t="str">
        <f t="shared" si="24"/>
        <v>N</v>
      </c>
      <c r="N25" s="18">
        <f t="shared" si="13"/>
        <v>25</v>
      </c>
      <c r="O25" s="18">
        <f>IF(RIGHT($E25,1)="2",1400,IF(RIGHT($E25,1)="4",2700,IF(RIGHT($E25,1)="5",3970,IF(RIGHT($E25,1)="6",5570,0))))</f>
        <v>1400</v>
      </c>
      <c r="P25" s="18">
        <f t="shared" si="14"/>
        <v>138</v>
      </c>
      <c r="Q25" s="18">
        <f t="shared" si="15"/>
        <v>36</v>
      </c>
      <c r="R25" s="18">
        <f t="shared" si="16"/>
        <v>5</v>
      </c>
      <c r="S25" s="18">
        <v>3</v>
      </c>
      <c r="T25" s="18" t="s">
        <v>176</v>
      </c>
      <c r="U25" s="18">
        <f t="shared" si="25"/>
        <v>1</v>
      </c>
      <c r="V25" s="18">
        <v>2</v>
      </c>
      <c r="W25" s="18">
        <f t="shared" si="18"/>
        <v>145</v>
      </c>
      <c r="X25" s="18">
        <f t="shared" si="19"/>
        <v>181</v>
      </c>
      <c r="Y25" s="18">
        <f t="shared" si="20"/>
        <v>35</v>
      </c>
      <c r="Z25" s="18">
        <f t="shared" si="21"/>
        <v>31</v>
      </c>
      <c r="AA25" s="18">
        <f t="shared" si="22"/>
        <v>6</v>
      </c>
      <c r="AB25" s="22" t="str">
        <f t="shared" si="23"/>
        <v>-</v>
      </c>
    </row>
    <row r="26" spans="1:28" s="20" customFormat="1">
      <c r="A26" s="39" t="s">
        <v>43</v>
      </c>
      <c r="B26" s="15" t="str">
        <f t="shared" si="2"/>
        <v>5C</v>
      </c>
      <c r="C26" s="13" t="str">
        <f t="shared" si="3"/>
        <v>SX</v>
      </c>
      <c r="D26" s="14" t="str">
        <f t="shared" si="4"/>
        <v>F</v>
      </c>
      <c r="E26" s="14" t="str">
        <f t="shared" si="5"/>
        <v>C2</v>
      </c>
      <c r="F26" s="15" t="str">
        <f t="shared" si="6"/>
        <v>C</v>
      </c>
      <c r="G26" s="15" t="str">
        <f t="shared" si="7"/>
        <v>6</v>
      </c>
      <c r="H26" s="15" t="str">
        <f t="shared" si="8"/>
        <v>U</v>
      </c>
      <c r="I26" s="15" t="str">
        <f t="shared" si="9"/>
        <v>23</v>
      </c>
      <c r="J26" s="15" t="str">
        <f t="shared" si="10"/>
        <v>C</v>
      </c>
      <c r="K26" s="15" t="str">
        <f t="shared" si="11"/>
        <v>7</v>
      </c>
      <c r="L26" s="15">
        <f t="shared" si="0"/>
        <v>2</v>
      </c>
      <c r="M26" s="15" t="str">
        <f t="shared" si="24"/>
        <v>N</v>
      </c>
      <c r="N26" s="18">
        <f t="shared" si="13"/>
        <v>25</v>
      </c>
      <c r="O26" s="18">
        <f t="shared" ref="O26:O89" si="26">IF(RIGHT($E26,1)="2",1400,IF(RIGHT($E26,1)="4",2700,IF(RIGHT($E26,1)="5",3970,IF(RIGHT($E26,1)="6",5570,0))))</f>
        <v>1400</v>
      </c>
      <c r="P26" s="18">
        <f t="shared" si="14"/>
        <v>138</v>
      </c>
      <c r="Q26" s="18">
        <f t="shared" si="15"/>
        <v>36</v>
      </c>
      <c r="R26" s="18">
        <f t="shared" si="16"/>
        <v>5</v>
      </c>
      <c r="S26" s="18">
        <v>3</v>
      </c>
      <c r="T26" s="18" t="s">
        <v>176</v>
      </c>
      <c r="U26" s="18">
        <f t="shared" ref="U26:U89" si="27">IF(D26="B","-",1)</f>
        <v>1</v>
      </c>
      <c r="V26" s="18">
        <v>2</v>
      </c>
      <c r="W26" s="18">
        <f t="shared" si="18"/>
        <v>145</v>
      </c>
      <c r="X26" s="18">
        <f t="shared" si="19"/>
        <v>181</v>
      </c>
      <c r="Y26" s="18">
        <f t="shared" si="20"/>
        <v>35</v>
      </c>
      <c r="Z26" s="18">
        <f t="shared" si="21"/>
        <v>31</v>
      </c>
      <c r="AA26" s="18">
        <f t="shared" si="22"/>
        <v>6</v>
      </c>
      <c r="AB26" s="22" t="str">
        <f t="shared" si="23"/>
        <v>-</v>
      </c>
    </row>
    <row r="27" spans="1:28" s="20" customFormat="1">
      <c r="A27" s="39" t="s">
        <v>44</v>
      </c>
      <c r="B27" s="15" t="str">
        <f t="shared" si="2"/>
        <v>5C</v>
      </c>
      <c r="C27" s="13" t="str">
        <f t="shared" si="3"/>
        <v>SX</v>
      </c>
      <c r="D27" s="14" t="str">
        <f t="shared" si="4"/>
        <v>F</v>
      </c>
      <c r="E27" s="14" t="str">
        <f t="shared" si="5"/>
        <v>C2</v>
      </c>
      <c r="F27" s="15" t="str">
        <f t="shared" si="6"/>
        <v>C</v>
      </c>
      <c r="G27" s="15" t="str">
        <f t="shared" si="7"/>
        <v>6</v>
      </c>
      <c r="H27" s="15" t="str">
        <f t="shared" si="8"/>
        <v>U</v>
      </c>
      <c r="I27" s="15" t="str">
        <f t="shared" si="9"/>
        <v>23</v>
      </c>
      <c r="J27" s="15" t="str">
        <f t="shared" si="10"/>
        <v>C</v>
      </c>
      <c r="K27" s="15" t="str">
        <f t="shared" si="11"/>
        <v>8</v>
      </c>
      <c r="L27" s="15">
        <f t="shared" si="0"/>
        <v>2</v>
      </c>
      <c r="M27" s="15" t="str">
        <f t="shared" si="24"/>
        <v>N</v>
      </c>
      <c r="N27" s="18">
        <f t="shared" si="13"/>
        <v>25</v>
      </c>
      <c r="O27" s="18">
        <f t="shared" si="26"/>
        <v>1400</v>
      </c>
      <c r="P27" s="18">
        <f t="shared" si="14"/>
        <v>138</v>
      </c>
      <c r="Q27" s="18">
        <f t="shared" si="15"/>
        <v>36</v>
      </c>
      <c r="R27" s="18">
        <f t="shared" si="16"/>
        <v>5</v>
      </c>
      <c r="S27" s="18">
        <v>3</v>
      </c>
      <c r="T27" s="18" t="s">
        <v>176</v>
      </c>
      <c r="U27" s="18">
        <f t="shared" si="27"/>
        <v>1</v>
      </c>
      <c r="V27" s="18">
        <v>2</v>
      </c>
      <c r="W27" s="18">
        <f t="shared" si="18"/>
        <v>145</v>
      </c>
      <c r="X27" s="18">
        <f t="shared" si="19"/>
        <v>181</v>
      </c>
      <c r="Y27" s="18">
        <f t="shared" si="20"/>
        <v>35</v>
      </c>
      <c r="Z27" s="18">
        <f t="shared" si="21"/>
        <v>31</v>
      </c>
      <c r="AA27" s="18">
        <f t="shared" si="22"/>
        <v>6</v>
      </c>
      <c r="AB27" s="22" t="str">
        <f t="shared" si="23"/>
        <v>-</v>
      </c>
    </row>
    <row r="28" spans="1:28" s="20" customFormat="1">
      <c r="A28" s="39" t="s">
        <v>45</v>
      </c>
      <c r="B28" s="15" t="str">
        <f t="shared" si="2"/>
        <v>5C</v>
      </c>
      <c r="C28" s="13" t="str">
        <f t="shared" si="3"/>
        <v>SX</v>
      </c>
      <c r="D28" s="14" t="str">
        <f t="shared" si="4"/>
        <v>F</v>
      </c>
      <c r="E28" s="14" t="str">
        <f t="shared" si="5"/>
        <v>C2</v>
      </c>
      <c r="F28" s="15" t="str">
        <f t="shared" si="6"/>
        <v>C</v>
      </c>
      <c r="G28" s="15" t="str">
        <f t="shared" si="7"/>
        <v>6</v>
      </c>
      <c r="H28" s="15" t="str">
        <f t="shared" si="8"/>
        <v>U</v>
      </c>
      <c r="I28" s="15" t="str">
        <f t="shared" si="9"/>
        <v>23</v>
      </c>
      <c r="J28" s="15" t="str">
        <f t="shared" si="10"/>
        <v>I</v>
      </c>
      <c r="K28" s="15" t="str">
        <f t="shared" si="11"/>
        <v>7</v>
      </c>
      <c r="L28" s="15">
        <f t="shared" si="0"/>
        <v>2</v>
      </c>
      <c r="M28" s="15" t="str">
        <f t="shared" si="24"/>
        <v>N</v>
      </c>
      <c r="N28" s="18">
        <f t="shared" si="13"/>
        <v>25</v>
      </c>
      <c r="O28" s="18">
        <f t="shared" si="26"/>
        <v>1400</v>
      </c>
      <c r="P28" s="18">
        <f t="shared" si="14"/>
        <v>138</v>
      </c>
      <c r="Q28" s="18">
        <f t="shared" si="15"/>
        <v>36</v>
      </c>
      <c r="R28" s="18">
        <f t="shared" si="16"/>
        <v>5</v>
      </c>
      <c r="S28" s="18">
        <v>3</v>
      </c>
      <c r="T28" s="18" t="s">
        <v>176</v>
      </c>
      <c r="U28" s="18">
        <f t="shared" si="27"/>
        <v>1</v>
      </c>
      <c r="V28" s="18">
        <v>2</v>
      </c>
      <c r="W28" s="18">
        <f t="shared" si="18"/>
        <v>145</v>
      </c>
      <c r="X28" s="18">
        <f t="shared" si="19"/>
        <v>181</v>
      </c>
      <c r="Y28" s="18">
        <f t="shared" si="20"/>
        <v>35</v>
      </c>
      <c r="Z28" s="18">
        <f t="shared" si="21"/>
        <v>31</v>
      </c>
      <c r="AA28" s="18">
        <f t="shared" si="22"/>
        <v>6</v>
      </c>
      <c r="AB28" s="22" t="str">
        <f t="shared" si="23"/>
        <v>-</v>
      </c>
    </row>
    <row r="29" spans="1:28" s="20" customFormat="1">
      <c r="A29" s="39" t="s">
        <v>46</v>
      </c>
      <c r="B29" s="15" t="str">
        <f t="shared" si="2"/>
        <v>5C</v>
      </c>
      <c r="C29" s="13" t="str">
        <f t="shared" si="3"/>
        <v>SX</v>
      </c>
      <c r="D29" s="14" t="str">
        <f t="shared" si="4"/>
        <v>F</v>
      </c>
      <c r="E29" s="14" t="str">
        <f t="shared" si="5"/>
        <v>C2</v>
      </c>
      <c r="F29" s="15" t="str">
        <f t="shared" si="6"/>
        <v>C</v>
      </c>
      <c r="G29" s="15" t="str">
        <f t="shared" si="7"/>
        <v>6</v>
      </c>
      <c r="H29" s="15" t="str">
        <f t="shared" si="8"/>
        <v>U</v>
      </c>
      <c r="I29" s="15" t="str">
        <f t="shared" si="9"/>
        <v>23</v>
      </c>
      <c r="J29" s="15" t="str">
        <f t="shared" si="10"/>
        <v>A</v>
      </c>
      <c r="K29" s="15" t="str">
        <f t="shared" si="11"/>
        <v>7</v>
      </c>
      <c r="L29" s="15">
        <f t="shared" si="0"/>
        <v>2</v>
      </c>
      <c r="M29" s="15" t="str">
        <f t="shared" si="24"/>
        <v>N</v>
      </c>
      <c r="N29" s="18">
        <f t="shared" si="13"/>
        <v>25</v>
      </c>
      <c r="O29" s="18">
        <f t="shared" si="26"/>
        <v>1400</v>
      </c>
      <c r="P29" s="18">
        <f t="shared" si="14"/>
        <v>138</v>
      </c>
      <c r="Q29" s="18">
        <f t="shared" si="15"/>
        <v>36</v>
      </c>
      <c r="R29" s="18">
        <f t="shared" si="16"/>
        <v>5</v>
      </c>
      <c r="S29" s="18">
        <v>3</v>
      </c>
      <c r="T29" s="18" t="s">
        <v>176</v>
      </c>
      <c r="U29" s="18">
        <f t="shared" si="27"/>
        <v>1</v>
      </c>
      <c r="V29" s="18">
        <v>2</v>
      </c>
      <c r="W29" s="18">
        <f t="shared" si="18"/>
        <v>145</v>
      </c>
      <c r="X29" s="18">
        <f t="shared" si="19"/>
        <v>181</v>
      </c>
      <c r="Y29" s="18">
        <f t="shared" si="20"/>
        <v>35</v>
      </c>
      <c r="Z29" s="18">
        <f t="shared" si="21"/>
        <v>31</v>
      </c>
      <c r="AA29" s="18">
        <f t="shared" si="22"/>
        <v>6</v>
      </c>
      <c r="AB29" s="22" t="str">
        <f t="shared" si="23"/>
        <v>-</v>
      </c>
    </row>
    <row r="30" spans="1:28" s="20" customFormat="1">
      <c r="A30" s="39" t="s">
        <v>47</v>
      </c>
      <c r="B30" s="15" t="str">
        <f t="shared" si="2"/>
        <v>5C</v>
      </c>
      <c r="C30" s="13" t="str">
        <f t="shared" si="3"/>
        <v>SE</v>
      </c>
      <c r="D30" s="14" t="str">
        <f t="shared" si="4"/>
        <v>B</v>
      </c>
      <c r="E30" s="14" t="str">
        <f t="shared" si="5"/>
        <v>A4</v>
      </c>
      <c r="F30" s="15" t="str">
        <f t="shared" si="6"/>
        <v/>
      </c>
      <c r="G30" s="15" t="str">
        <f t="shared" si="7"/>
        <v/>
      </c>
      <c r="H30" s="15" t="str">
        <f t="shared" si="8"/>
        <v>U</v>
      </c>
      <c r="I30" s="15" t="str">
        <f t="shared" si="9"/>
        <v>19</v>
      </c>
      <c r="J30" s="15" t="str">
        <f t="shared" si="10"/>
        <v>C</v>
      </c>
      <c r="K30" s="15" t="str">
        <f t="shared" si="11"/>
        <v>7</v>
      </c>
      <c r="L30" s="15">
        <f t="shared" si="0"/>
        <v>1</v>
      </c>
      <c r="M30" s="15" t="str">
        <f t="shared" si="24"/>
        <v>N</v>
      </c>
      <c r="N30" s="18">
        <f t="shared" si="13"/>
        <v>40</v>
      </c>
      <c r="O30" s="18">
        <f t="shared" si="26"/>
        <v>2700</v>
      </c>
      <c r="P30" s="18">
        <f t="shared" si="14"/>
        <v>231</v>
      </c>
      <c r="Q30" s="18">
        <f t="shared" si="15"/>
        <v>58</v>
      </c>
      <c r="R30" s="18">
        <f t="shared" si="16"/>
        <v>5</v>
      </c>
      <c r="S30" s="18">
        <v>3</v>
      </c>
      <c r="T30" s="18" t="s">
        <v>176</v>
      </c>
      <c r="U30" s="18" t="str">
        <f t="shared" si="27"/>
        <v>-</v>
      </c>
      <c r="V30" s="18" t="s">
        <v>5</v>
      </c>
      <c r="W30" s="18">
        <f t="shared" si="18"/>
        <v>66</v>
      </c>
      <c r="X30" s="18">
        <f t="shared" si="19"/>
        <v>161</v>
      </c>
      <c r="Y30" s="18">
        <f t="shared" si="20"/>
        <v>18</v>
      </c>
      <c r="Z30" s="18">
        <f t="shared" si="21"/>
        <v>15</v>
      </c>
      <c r="AA30" s="18" t="str">
        <f t="shared" si="22"/>
        <v>-</v>
      </c>
      <c r="AB30" s="22" t="str">
        <f t="shared" si="23"/>
        <v>-</v>
      </c>
    </row>
    <row r="31" spans="1:28" s="20" customFormat="1">
      <c r="A31" s="39" t="s">
        <v>48</v>
      </c>
      <c r="B31" s="15" t="str">
        <f t="shared" si="2"/>
        <v>5C</v>
      </c>
      <c r="C31" s="13" t="str">
        <f t="shared" si="3"/>
        <v>SE</v>
      </c>
      <c r="D31" s="14" t="str">
        <f t="shared" si="4"/>
        <v>B</v>
      </c>
      <c r="E31" s="14" t="str">
        <f t="shared" si="5"/>
        <v>A4</v>
      </c>
      <c r="F31" s="15" t="str">
        <f t="shared" si="6"/>
        <v/>
      </c>
      <c r="G31" s="15" t="str">
        <f t="shared" si="7"/>
        <v/>
      </c>
      <c r="H31" s="15" t="str">
        <f t="shared" si="8"/>
        <v>U</v>
      </c>
      <c r="I31" s="15" t="str">
        <f t="shared" si="9"/>
        <v>19</v>
      </c>
      <c r="J31" s="15" t="str">
        <f t="shared" si="10"/>
        <v>C</v>
      </c>
      <c r="K31" s="15" t="str">
        <f t="shared" si="11"/>
        <v>8</v>
      </c>
      <c r="L31" s="15">
        <f t="shared" si="0"/>
        <v>1</v>
      </c>
      <c r="M31" s="15" t="str">
        <f t="shared" si="24"/>
        <v>N</v>
      </c>
      <c r="N31" s="18">
        <f t="shared" si="13"/>
        <v>40</v>
      </c>
      <c r="O31" s="18">
        <f t="shared" si="26"/>
        <v>2700</v>
      </c>
      <c r="P31" s="18">
        <f t="shared" si="14"/>
        <v>231</v>
      </c>
      <c r="Q31" s="18">
        <f t="shared" si="15"/>
        <v>58</v>
      </c>
      <c r="R31" s="18">
        <f t="shared" si="16"/>
        <v>5</v>
      </c>
      <c r="S31" s="18">
        <v>3</v>
      </c>
      <c r="T31" s="18" t="s">
        <v>176</v>
      </c>
      <c r="U31" s="18" t="str">
        <f t="shared" si="27"/>
        <v>-</v>
      </c>
      <c r="V31" s="18" t="s">
        <v>5</v>
      </c>
      <c r="W31" s="18">
        <f t="shared" si="18"/>
        <v>66</v>
      </c>
      <c r="X31" s="18">
        <f t="shared" si="19"/>
        <v>161</v>
      </c>
      <c r="Y31" s="18">
        <f t="shared" si="20"/>
        <v>18</v>
      </c>
      <c r="Z31" s="18">
        <f t="shared" si="21"/>
        <v>15</v>
      </c>
      <c r="AA31" s="18" t="str">
        <f t="shared" si="22"/>
        <v>-</v>
      </c>
      <c r="AB31" s="22" t="str">
        <f t="shared" si="23"/>
        <v>-</v>
      </c>
    </row>
    <row r="32" spans="1:28" s="20" customFormat="1">
      <c r="A32" s="39" t="s">
        <v>49</v>
      </c>
      <c r="B32" s="15" t="str">
        <f t="shared" si="2"/>
        <v>5C</v>
      </c>
      <c r="C32" s="13" t="str">
        <f t="shared" si="3"/>
        <v>SE</v>
      </c>
      <c r="D32" s="14" t="str">
        <f t="shared" si="4"/>
        <v>B</v>
      </c>
      <c r="E32" s="14" t="str">
        <f t="shared" si="5"/>
        <v>A4</v>
      </c>
      <c r="F32" s="15" t="str">
        <f t="shared" si="6"/>
        <v/>
      </c>
      <c r="G32" s="15" t="str">
        <f t="shared" si="7"/>
        <v/>
      </c>
      <c r="H32" s="15" t="str">
        <f t="shared" si="8"/>
        <v>U</v>
      </c>
      <c r="I32" s="15" t="str">
        <f t="shared" si="9"/>
        <v>19</v>
      </c>
      <c r="J32" s="15" t="str">
        <f t="shared" si="10"/>
        <v>I</v>
      </c>
      <c r="K32" s="15" t="str">
        <f t="shared" si="11"/>
        <v>7</v>
      </c>
      <c r="L32" s="15">
        <f t="shared" si="0"/>
        <v>1</v>
      </c>
      <c r="M32" s="15" t="str">
        <f t="shared" si="24"/>
        <v>N</v>
      </c>
      <c r="N32" s="18">
        <f t="shared" si="13"/>
        <v>40</v>
      </c>
      <c r="O32" s="18">
        <f t="shared" si="26"/>
        <v>2700</v>
      </c>
      <c r="P32" s="18">
        <f t="shared" si="14"/>
        <v>231</v>
      </c>
      <c r="Q32" s="18">
        <f t="shared" si="15"/>
        <v>58</v>
      </c>
      <c r="R32" s="18">
        <f t="shared" si="16"/>
        <v>5</v>
      </c>
      <c r="S32" s="18">
        <v>3</v>
      </c>
      <c r="T32" s="18" t="s">
        <v>176</v>
      </c>
      <c r="U32" s="18" t="str">
        <f t="shared" si="27"/>
        <v>-</v>
      </c>
      <c r="V32" s="18" t="s">
        <v>5</v>
      </c>
      <c r="W32" s="18">
        <f t="shared" si="18"/>
        <v>66</v>
      </c>
      <c r="X32" s="18">
        <f t="shared" si="19"/>
        <v>161</v>
      </c>
      <c r="Y32" s="18">
        <f t="shared" si="20"/>
        <v>18</v>
      </c>
      <c r="Z32" s="18">
        <f t="shared" si="21"/>
        <v>15</v>
      </c>
      <c r="AA32" s="18" t="str">
        <f t="shared" si="22"/>
        <v>-</v>
      </c>
      <c r="AB32" s="22" t="str">
        <f t="shared" si="23"/>
        <v>-</v>
      </c>
    </row>
    <row r="33" spans="1:28" s="20" customFormat="1">
      <c r="A33" s="39" t="s">
        <v>50</v>
      </c>
      <c r="B33" s="15" t="str">
        <f t="shared" si="2"/>
        <v>5C</v>
      </c>
      <c r="C33" s="13" t="str">
        <f t="shared" si="3"/>
        <v>SE</v>
      </c>
      <c r="D33" s="14" t="str">
        <f t="shared" si="4"/>
        <v>B</v>
      </c>
      <c r="E33" s="14" t="str">
        <f t="shared" si="5"/>
        <v>A4</v>
      </c>
      <c r="F33" s="15" t="str">
        <f t="shared" si="6"/>
        <v/>
      </c>
      <c r="G33" s="15" t="str">
        <f t="shared" si="7"/>
        <v/>
      </c>
      <c r="H33" s="15" t="str">
        <f t="shared" si="8"/>
        <v>U</v>
      </c>
      <c r="I33" s="15" t="str">
        <f t="shared" si="9"/>
        <v>19</v>
      </c>
      <c r="J33" s="15" t="str">
        <f t="shared" si="10"/>
        <v>C</v>
      </c>
      <c r="K33" s="15" t="str">
        <f t="shared" si="11"/>
        <v>6</v>
      </c>
      <c r="L33" s="15">
        <f t="shared" si="0"/>
        <v>2</v>
      </c>
      <c r="M33" s="15" t="str">
        <f t="shared" si="24"/>
        <v>N</v>
      </c>
      <c r="N33" s="18">
        <f t="shared" si="13"/>
        <v>40</v>
      </c>
      <c r="O33" s="18">
        <f t="shared" si="26"/>
        <v>2700</v>
      </c>
      <c r="P33" s="18">
        <f t="shared" si="14"/>
        <v>231</v>
      </c>
      <c r="Q33" s="18">
        <f t="shared" si="15"/>
        <v>58</v>
      </c>
      <c r="R33" s="18">
        <f t="shared" si="16"/>
        <v>5</v>
      </c>
      <c r="S33" s="18">
        <v>3</v>
      </c>
      <c r="T33" s="18" t="s">
        <v>176</v>
      </c>
      <c r="U33" s="18" t="str">
        <f t="shared" si="27"/>
        <v>-</v>
      </c>
      <c r="V33" s="18" t="s">
        <v>5</v>
      </c>
      <c r="W33" s="18">
        <f t="shared" si="18"/>
        <v>66</v>
      </c>
      <c r="X33" s="18">
        <f t="shared" si="19"/>
        <v>161</v>
      </c>
      <c r="Y33" s="18">
        <f t="shared" si="20"/>
        <v>18</v>
      </c>
      <c r="Z33" s="18">
        <f t="shared" si="21"/>
        <v>15</v>
      </c>
      <c r="AA33" s="18" t="str">
        <f t="shared" si="22"/>
        <v>-</v>
      </c>
      <c r="AB33" s="22" t="str">
        <f t="shared" si="23"/>
        <v>-</v>
      </c>
    </row>
    <row r="34" spans="1:28" s="20" customFormat="1">
      <c r="A34" s="39" t="s">
        <v>51</v>
      </c>
      <c r="B34" s="15" t="str">
        <f t="shared" si="2"/>
        <v>5C</v>
      </c>
      <c r="C34" s="13" t="str">
        <f t="shared" si="3"/>
        <v>SE</v>
      </c>
      <c r="D34" s="14" t="str">
        <f t="shared" si="4"/>
        <v>B</v>
      </c>
      <c r="E34" s="14" t="str">
        <f t="shared" si="5"/>
        <v>A4</v>
      </c>
      <c r="F34" s="15" t="str">
        <f t="shared" si="6"/>
        <v/>
      </c>
      <c r="G34" s="15" t="str">
        <f t="shared" si="7"/>
        <v/>
      </c>
      <c r="H34" s="15" t="str">
        <f t="shared" si="8"/>
        <v>U</v>
      </c>
      <c r="I34" s="15" t="str">
        <f t="shared" si="9"/>
        <v>19</v>
      </c>
      <c r="J34" s="15" t="str">
        <f t="shared" si="10"/>
        <v>C</v>
      </c>
      <c r="K34" s="15" t="str">
        <f t="shared" si="11"/>
        <v>7</v>
      </c>
      <c r="L34" s="15">
        <f t="shared" si="0"/>
        <v>2</v>
      </c>
      <c r="M34" s="15" t="str">
        <f t="shared" si="24"/>
        <v>N</v>
      </c>
      <c r="N34" s="18">
        <f t="shared" si="13"/>
        <v>40</v>
      </c>
      <c r="O34" s="18">
        <f t="shared" si="26"/>
        <v>2700</v>
      </c>
      <c r="P34" s="18">
        <f t="shared" si="14"/>
        <v>231</v>
      </c>
      <c r="Q34" s="18">
        <f t="shared" si="15"/>
        <v>58</v>
      </c>
      <c r="R34" s="18">
        <f t="shared" si="16"/>
        <v>5</v>
      </c>
      <c r="S34" s="18">
        <v>3</v>
      </c>
      <c r="T34" s="18" t="s">
        <v>176</v>
      </c>
      <c r="U34" s="18" t="str">
        <f t="shared" si="27"/>
        <v>-</v>
      </c>
      <c r="V34" s="18" t="s">
        <v>5</v>
      </c>
      <c r="W34" s="18">
        <f t="shared" si="18"/>
        <v>66</v>
      </c>
      <c r="X34" s="18">
        <f t="shared" si="19"/>
        <v>161</v>
      </c>
      <c r="Y34" s="18">
        <f t="shared" si="20"/>
        <v>18</v>
      </c>
      <c r="Z34" s="18">
        <f t="shared" si="21"/>
        <v>15</v>
      </c>
      <c r="AA34" s="18" t="str">
        <f t="shared" si="22"/>
        <v>-</v>
      </c>
      <c r="AB34" s="22" t="str">
        <f t="shared" si="23"/>
        <v>-</v>
      </c>
    </row>
    <row r="35" spans="1:28" s="20" customFormat="1">
      <c r="A35" s="39" t="s">
        <v>52</v>
      </c>
      <c r="B35" s="15" t="str">
        <f t="shared" si="2"/>
        <v>5C</v>
      </c>
      <c r="C35" s="13" t="str">
        <f t="shared" si="3"/>
        <v>SE</v>
      </c>
      <c r="D35" s="14" t="str">
        <f t="shared" si="4"/>
        <v>B</v>
      </c>
      <c r="E35" s="14" t="str">
        <f t="shared" si="5"/>
        <v>A4</v>
      </c>
      <c r="F35" s="15" t="str">
        <f t="shared" si="6"/>
        <v/>
      </c>
      <c r="G35" s="15" t="str">
        <f t="shared" si="7"/>
        <v/>
      </c>
      <c r="H35" s="15" t="str">
        <f t="shared" si="8"/>
        <v>U</v>
      </c>
      <c r="I35" s="15" t="str">
        <f t="shared" si="9"/>
        <v>19</v>
      </c>
      <c r="J35" s="15" t="str">
        <f t="shared" si="10"/>
        <v>C</v>
      </c>
      <c r="K35" s="15" t="str">
        <f t="shared" si="11"/>
        <v>8</v>
      </c>
      <c r="L35" s="15">
        <f t="shared" si="0"/>
        <v>2</v>
      </c>
      <c r="M35" s="15" t="str">
        <f t="shared" si="24"/>
        <v>N</v>
      </c>
      <c r="N35" s="18">
        <f t="shared" si="13"/>
        <v>40</v>
      </c>
      <c r="O35" s="18">
        <f t="shared" si="26"/>
        <v>2700</v>
      </c>
      <c r="P35" s="18">
        <f t="shared" si="14"/>
        <v>231</v>
      </c>
      <c r="Q35" s="18">
        <f t="shared" si="15"/>
        <v>58</v>
      </c>
      <c r="R35" s="18">
        <f t="shared" si="16"/>
        <v>5</v>
      </c>
      <c r="S35" s="18">
        <v>3</v>
      </c>
      <c r="T35" s="18" t="s">
        <v>176</v>
      </c>
      <c r="U35" s="18" t="str">
        <f t="shared" si="27"/>
        <v>-</v>
      </c>
      <c r="V35" s="18" t="s">
        <v>5</v>
      </c>
      <c r="W35" s="18">
        <f t="shared" si="18"/>
        <v>66</v>
      </c>
      <c r="X35" s="18">
        <f t="shared" si="19"/>
        <v>161</v>
      </c>
      <c r="Y35" s="18">
        <f t="shared" si="20"/>
        <v>18</v>
      </c>
      <c r="Z35" s="18">
        <f t="shared" si="21"/>
        <v>15</v>
      </c>
      <c r="AA35" s="18" t="str">
        <f t="shared" si="22"/>
        <v>-</v>
      </c>
      <c r="AB35" s="22" t="str">
        <f t="shared" si="23"/>
        <v>-</v>
      </c>
    </row>
    <row r="36" spans="1:28" s="20" customFormat="1">
      <c r="A36" s="39" t="s">
        <v>53</v>
      </c>
      <c r="B36" s="15" t="str">
        <f t="shared" si="2"/>
        <v>5C</v>
      </c>
      <c r="C36" s="13" t="str">
        <f t="shared" si="3"/>
        <v>SE</v>
      </c>
      <c r="D36" s="14" t="str">
        <f t="shared" si="4"/>
        <v>B</v>
      </c>
      <c r="E36" s="14" t="str">
        <f t="shared" si="5"/>
        <v>A4</v>
      </c>
      <c r="F36" s="15" t="str">
        <f t="shared" si="6"/>
        <v/>
      </c>
      <c r="G36" s="15" t="str">
        <f t="shared" si="7"/>
        <v/>
      </c>
      <c r="H36" s="15" t="str">
        <f t="shared" si="8"/>
        <v>U</v>
      </c>
      <c r="I36" s="15" t="str">
        <f t="shared" si="9"/>
        <v>19</v>
      </c>
      <c r="J36" s="15" t="str">
        <f t="shared" si="10"/>
        <v>C</v>
      </c>
      <c r="K36" s="15" t="str">
        <f t="shared" si="11"/>
        <v>8</v>
      </c>
      <c r="L36" s="15">
        <f t="shared" si="0"/>
        <v>2</v>
      </c>
      <c r="M36" s="15" t="str">
        <f t="shared" si="24"/>
        <v>NES</v>
      </c>
      <c r="N36" s="18">
        <f t="shared" si="13"/>
        <v>40</v>
      </c>
      <c r="O36" s="18">
        <f t="shared" si="26"/>
        <v>2700</v>
      </c>
      <c r="P36" s="18">
        <f t="shared" si="14"/>
        <v>231</v>
      </c>
      <c r="Q36" s="18">
        <f t="shared" si="15"/>
        <v>58</v>
      </c>
      <c r="R36" s="18">
        <f t="shared" si="16"/>
        <v>5</v>
      </c>
      <c r="S36" s="18">
        <v>3</v>
      </c>
      <c r="T36" s="18" t="s">
        <v>176</v>
      </c>
      <c r="U36" s="18" t="str">
        <f t="shared" si="27"/>
        <v>-</v>
      </c>
      <c r="V36" s="18" t="s">
        <v>5</v>
      </c>
      <c r="W36" s="18">
        <f t="shared" si="18"/>
        <v>66</v>
      </c>
      <c r="X36" s="18">
        <f t="shared" si="19"/>
        <v>161</v>
      </c>
      <c r="Y36" s="18">
        <f t="shared" si="20"/>
        <v>18</v>
      </c>
      <c r="Z36" s="18">
        <f t="shared" si="21"/>
        <v>15</v>
      </c>
      <c r="AA36" s="18" t="str">
        <f t="shared" si="22"/>
        <v>-</v>
      </c>
      <c r="AB36" s="22" t="str">
        <f t="shared" si="23"/>
        <v>-</v>
      </c>
    </row>
    <row r="37" spans="1:28" s="20" customFormat="1">
      <c r="A37" s="39" t="s">
        <v>54</v>
      </c>
      <c r="B37" s="15" t="str">
        <f t="shared" si="2"/>
        <v>5C</v>
      </c>
      <c r="C37" s="13" t="str">
        <f t="shared" si="3"/>
        <v>SE</v>
      </c>
      <c r="D37" s="14" t="str">
        <f t="shared" si="4"/>
        <v>B</v>
      </c>
      <c r="E37" s="14" t="str">
        <f t="shared" si="5"/>
        <v>A4</v>
      </c>
      <c r="F37" s="15" t="str">
        <f t="shared" si="6"/>
        <v/>
      </c>
      <c r="G37" s="15" t="str">
        <f t="shared" si="7"/>
        <v/>
      </c>
      <c r="H37" s="15" t="str">
        <f t="shared" si="8"/>
        <v>U</v>
      </c>
      <c r="I37" s="15" t="str">
        <f t="shared" si="9"/>
        <v>19</v>
      </c>
      <c r="J37" s="15" t="str">
        <f t="shared" si="10"/>
        <v>I</v>
      </c>
      <c r="K37" s="15" t="str">
        <f t="shared" si="11"/>
        <v>7</v>
      </c>
      <c r="L37" s="15">
        <f t="shared" si="0"/>
        <v>2</v>
      </c>
      <c r="M37" s="15" t="str">
        <f t="shared" si="24"/>
        <v>N</v>
      </c>
      <c r="N37" s="18">
        <f t="shared" si="13"/>
        <v>40</v>
      </c>
      <c r="O37" s="18">
        <f t="shared" si="26"/>
        <v>2700</v>
      </c>
      <c r="P37" s="18">
        <f t="shared" si="14"/>
        <v>231</v>
      </c>
      <c r="Q37" s="18">
        <f t="shared" si="15"/>
        <v>58</v>
      </c>
      <c r="R37" s="18">
        <f t="shared" si="16"/>
        <v>5</v>
      </c>
      <c r="S37" s="18">
        <v>3</v>
      </c>
      <c r="T37" s="18" t="s">
        <v>176</v>
      </c>
      <c r="U37" s="18" t="str">
        <f t="shared" si="27"/>
        <v>-</v>
      </c>
      <c r="V37" s="18" t="s">
        <v>5</v>
      </c>
      <c r="W37" s="18">
        <f t="shared" si="18"/>
        <v>66</v>
      </c>
      <c r="X37" s="18">
        <f t="shared" si="19"/>
        <v>161</v>
      </c>
      <c r="Y37" s="18">
        <f t="shared" si="20"/>
        <v>18</v>
      </c>
      <c r="Z37" s="18">
        <f t="shared" si="21"/>
        <v>15</v>
      </c>
      <c r="AA37" s="18" t="str">
        <f t="shared" si="22"/>
        <v>-</v>
      </c>
      <c r="AB37" s="22" t="str">
        <f t="shared" si="23"/>
        <v>-</v>
      </c>
    </row>
    <row r="38" spans="1:28" s="20" customFormat="1">
      <c r="A38" s="39" t="s">
        <v>55</v>
      </c>
      <c r="B38" s="15" t="str">
        <f t="shared" si="2"/>
        <v>5C</v>
      </c>
      <c r="C38" s="13" t="str">
        <f t="shared" si="3"/>
        <v>SE</v>
      </c>
      <c r="D38" s="14" t="str">
        <f t="shared" si="4"/>
        <v>B</v>
      </c>
      <c r="E38" s="14" t="str">
        <f t="shared" si="5"/>
        <v>A4</v>
      </c>
      <c r="F38" s="15" t="str">
        <f t="shared" si="6"/>
        <v/>
      </c>
      <c r="G38" s="15" t="str">
        <f t="shared" si="7"/>
        <v/>
      </c>
      <c r="H38" s="15" t="str">
        <f t="shared" si="8"/>
        <v>U</v>
      </c>
      <c r="I38" s="15" t="str">
        <f t="shared" si="9"/>
        <v>19</v>
      </c>
      <c r="J38" s="15" t="str">
        <f t="shared" si="10"/>
        <v>A</v>
      </c>
      <c r="K38" s="15" t="str">
        <f t="shared" si="11"/>
        <v>7</v>
      </c>
      <c r="L38" s="15">
        <f t="shared" si="0"/>
        <v>2</v>
      </c>
      <c r="M38" s="15" t="str">
        <f t="shared" si="24"/>
        <v>N</v>
      </c>
      <c r="N38" s="18">
        <f t="shared" si="13"/>
        <v>40</v>
      </c>
      <c r="O38" s="18">
        <f t="shared" si="26"/>
        <v>2700</v>
      </c>
      <c r="P38" s="18">
        <f t="shared" si="14"/>
        <v>231</v>
      </c>
      <c r="Q38" s="18">
        <f t="shared" si="15"/>
        <v>58</v>
      </c>
      <c r="R38" s="18">
        <f t="shared" si="16"/>
        <v>5</v>
      </c>
      <c r="S38" s="18">
        <v>3</v>
      </c>
      <c r="T38" s="18" t="s">
        <v>176</v>
      </c>
      <c r="U38" s="18" t="str">
        <f t="shared" si="27"/>
        <v>-</v>
      </c>
      <c r="V38" s="18" t="s">
        <v>5</v>
      </c>
      <c r="W38" s="18">
        <f t="shared" si="18"/>
        <v>66</v>
      </c>
      <c r="X38" s="18">
        <f t="shared" si="19"/>
        <v>161</v>
      </c>
      <c r="Y38" s="18">
        <f t="shared" si="20"/>
        <v>18</v>
      </c>
      <c r="Z38" s="18">
        <f t="shared" si="21"/>
        <v>15</v>
      </c>
      <c r="AA38" s="18" t="str">
        <f t="shared" si="22"/>
        <v>-</v>
      </c>
      <c r="AB38" s="22" t="str">
        <f t="shared" si="23"/>
        <v>-</v>
      </c>
    </row>
    <row r="39" spans="1:28" s="20" customFormat="1">
      <c r="A39" s="39" t="s">
        <v>56</v>
      </c>
      <c r="B39" s="15" t="str">
        <f t="shared" si="2"/>
        <v>5C</v>
      </c>
      <c r="C39" s="13" t="str">
        <f t="shared" si="3"/>
        <v>SE</v>
      </c>
      <c r="D39" s="14" t="str">
        <f t="shared" si="4"/>
        <v>B</v>
      </c>
      <c r="E39" s="14" t="str">
        <f t="shared" si="5"/>
        <v>A4</v>
      </c>
      <c r="F39" s="15" t="str">
        <f t="shared" si="6"/>
        <v/>
      </c>
      <c r="G39" s="15" t="str">
        <f t="shared" si="7"/>
        <v/>
      </c>
      <c r="H39" s="15" t="str">
        <f t="shared" si="8"/>
        <v>U</v>
      </c>
      <c r="I39" s="15" t="str">
        <f t="shared" si="9"/>
        <v>23</v>
      </c>
      <c r="J39" s="15" t="str">
        <f t="shared" si="10"/>
        <v>C</v>
      </c>
      <c r="K39" s="15" t="str">
        <f t="shared" si="11"/>
        <v>7</v>
      </c>
      <c r="L39" s="15">
        <f t="shared" si="0"/>
        <v>1</v>
      </c>
      <c r="M39" s="15" t="str">
        <f t="shared" si="24"/>
        <v>N</v>
      </c>
      <c r="N39" s="18">
        <f t="shared" si="13"/>
        <v>40</v>
      </c>
      <c r="O39" s="18">
        <f t="shared" si="26"/>
        <v>2700</v>
      </c>
      <c r="P39" s="18">
        <f t="shared" si="14"/>
        <v>231</v>
      </c>
      <c r="Q39" s="18">
        <f t="shared" si="15"/>
        <v>58</v>
      </c>
      <c r="R39" s="18">
        <f t="shared" si="16"/>
        <v>5</v>
      </c>
      <c r="S39" s="18">
        <v>3</v>
      </c>
      <c r="T39" s="18" t="s">
        <v>176</v>
      </c>
      <c r="U39" s="18" t="str">
        <f t="shared" si="27"/>
        <v>-</v>
      </c>
      <c r="V39" s="18" t="s">
        <v>5</v>
      </c>
      <c r="W39" s="18">
        <f t="shared" si="18"/>
        <v>145</v>
      </c>
      <c r="X39" s="18">
        <f t="shared" si="19"/>
        <v>181</v>
      </c>
      <c r="Y39" s="18">
        <f t="shared" si="20"/>
        <v>35</v>
      </c>
      <c r="Z39" s="18">
        <f t="shared" si="21"/>
        <v>31</v>
      </c>
      <c r="AA39" s="18" t="str">
        <f t="shared" si="22"/>
        <v>-</v>
      </c>
      <c r="AB39" s="22" t="str">
        <f t="shared" si="23"/>
        <v>-</v>
      </c>
    </row>
    <row r="40" spans="1:28" s="20" customFormat="1">
      <c r="A40" s="39" t="s">
        <v>57</v>
      </c>
      <c r="B40" s="15" t="str">
        <f t="shared" si="2"/>
        <v>5C</v>
      </c>
      <c r="C40" s="13" t="str">
        <f t="shared" si="3"/>
        <v>SE</v>
      </c>
      <c r="D40" s="14" t="str">
        <f t="shared" si="4"/>
        <v>B</v>
      </c>
      <c r="E40" s="14" t="str">
        <f t="shared" si="5"/>
        <v>A4</v>
      </c>
      <c r="F40" s="15" t="str">
        <f t="shared" si="6"/>
        <v/>
      </c>
      <c r="G40" s="15" t="str">
        <f t="shared" si="7"/>
        <v/>
      </c>
      <c r="H40" s="15" t="str">
        <f t="shared" si="8"/>
        <v>U</v>
      </c>
      <c r="I40" s="15" t="str">
        <f t="shared" si="9"/>
        <v>23</v>
      </c>
      <c r="J40" s="15" t="str">
        <f t="shared" si="10"/>
        <v>C</v>
      </c>
      <c r="K40" s="15" t="str">
        <f t="shared" si="11"/>
        <v>8</v>
      </c>
      <c r="L40" s="15">
        <f t="shared" si="0"/>
        <v>1</v>
      </c>
      <c r="M40" s="15" t="str">
        <f t="shared" si="24"/>
        <v>N</v>
      </c>
      <c r="N40" s="18">
        <f t="shared" si="13"/>
        <v>40</v>
      </c>
      <c r="O40" s="18">
        <f t="shared" si="26"/>
        <v>2700</v>
      </c>
      <c r="P40" s="18">
        <f t="shared" si="14"/>
        <v>231</v>
      </c>
      <c r="Q40" s="18">
        <f t="shared" si="15"/>
        <v>58</v>
      </c>
      <c r="R40" s="18">
        <f t="shared" si="16"/>
        <v>5</v>
      </c>
      <c r="S40" s="18">
        <v>3</v>
      </c>
      <c r="T40" s="18" t="s">
        <v>176</v>
      </c>
      <c r="U40" s="18" t="str">
        <f t="shared" si="27"/>
        <v>-</v>
      </c>
      <c r="V40" s="18" t="s">
        <v>5</v>
      </c>
      <c r="W40" s="18">
        <f t="shared" si="18"/>
        <v>145</v>
      </c>
      <c r="X40" s="18">
        <f t="shared" si="19"/>
        <v>181</v>
      </c>
      <c r="Y40" s="18">
        <f t="shared" si="20"/>
        <v>35</v>
      </c>
      <c r="Z40" s="18">
        <f t="shared" si="21"/>
        <v>31</v>
      </c>
      <c r="AA40" s="18" t="str">
        <f t="shared" si="22"/>
        <v>-</v>
      </c>
      <c r="AB40" s="22" t="str">
        <f t="shared" si="23"/>
        <v>-</v>
      </c>
    </row>
    <row r="41" spans="1:28" s="20" customFormat="1">
      <c r="A41" s="39" t="s">
        <v>58</v>
      </c>
      <c r="B41" s="15" t="str">
        <f t="shared" si="2"/>
        <v>5C</v>
      </c>
      <c r="C41" s="13" t="str">
        <f t="shared" si="3"/>
        <v>SE</v>
      </c>
      <c r="D41" s="14" t="str">
        <f t="shared" si="4"/>
        <v>B</v>
      </c>
      <c r="E41" s="14" t="str">
        <f t="shared" si="5"/>
        <v>A4</v>
      </c>
      <c r="F41" s="15" t="str">
        <f t="shared" si="6"/>
        <v/>
      </c>
      <c r="G41" s="15" t="str">
        <f t="shared" si="7"/>
        <v/>
      </c>
      <c r="H41" s="15" t="str">
        <f t="shared" si="8"/>
        <v>U</v>
      </c>
      <c r="I41" s="15" t="str">
        <f t="shared" si="9"/>
        <v>23</v>
      </c>
      <c r="J41" s="15" t="str">
        <f t="shared" si="10"/>
        <v>I</v>
      </c>
      <c r="K41" s="15" t="str">
        <f t="shared" si="11"/>
        <v>7</v>
      </c>
      <c r="L41" s="15">
        <f t="shared" si="0"/>
        <v>1</v>
      </c>
      <c r="M41" s="15" t="str">
        <f t="shared" si="24"/>
        <v>N</v>
      </c>
      <c r="N41" s="18">
        <f t="shared" si="13"/>
        <v>40</v>
      </c>
      <c r="O41" s="18">
        <f t="shared" si="26"/>
        <v>2700</v>
      </c>
      <c r="P41" s="18">
        <f t="shared" si="14"/>
        <v>231</v>
      </c>
      <c r="Q41" s="18">
        <f t="shared" si="15"/>
        <v>58</v>
      </c>
      <c r="R41" s="18">
        <f t="shared" si="16"/>
        <v>5</v>
      </c>
      <c r="S41" s="18">
        <v>3</v>
      </c>
      <c r="T41" s="18" t="s">
        <v>176</v>
      </c>
      <c r="U41" s="18" t="str">
        <f t="shared" si="27"/>
        <v>-</v>
      </c>
      <c r="V41" s="18" t="s">
        <v>5</v>
      </c>
      <c r="W41" s="18">
        <f t="shared" si="18"/>
        <v>145</v>
      </c>
      <c r="X41" s="18">
        <f t="shared" si="19"/>
        <v>181</v>
      </c>
      <c r="Y41" s="18">
        <f t="shared" si="20"/>
        <v>35</v>
      </c>
      <c r="Z41" s="18">
        <f t="shared" si="21"/>
        <v>31</v>
      </c>
      <c r="AA41" s="18" t="str">
        <f t="shared" si="22"/>
        <v>-</v>
      </c>
      <c r="AB41" s="22" t="str">
        <f t="shared" si="23"/>
        <v>-</v>
      </c>
    </row>
    <row r="42" spans="1:28" s="20" customFormat="1">
      <c r="A42" s="39" t="s">
        <v>59</v>
      </c>
      <c r="B42" s="15" t="str">
        <f t="shared" si="2"/>
        <v>5C</v>
      </c>
      <c r="C42" s="13" t="str">
        <f t="shared" si="3"/>
        <v>SE</v>
      </c>
      <c r="D42" s="14" t="str">
        <f t="shared" si="4"/>
        <v>B</v>
      </c>
      <c r="E42" s="14" t="str">
        <f t="shared" si="5"/>
        <v>A4</v>
      </c>
      <c r="F42" s="15" t="str">
        <f t="shared" si="6"/>
        <v/>
      </c>
      <c r="G42" s="15" t="str">
        <f t="shared" si="7"/>
        <v/>
      </c>
      <c r="H42" s="15" t="str">
        <f t="shared" si="8"/>
        <v>U</v>
      </c>
      <c r="I42" s="15" t="str">
        <f t="shared" si="9"/>
        <v>23</v>
      </c>
      <c r="J42" s="15" t="str">
        <f t="shared" si="10"/>
        <v>C</v>
      </c>
      <c r="K42" s="15" t="str">
        <f t="shared" si="11"/>
        <v>6</v>
      </c>
      <c r="L42" s="15">
        <f t="shared" si="0"/>
        <v>2</v>
      </c>
      <c r="M42" s="15" t="str">
        <f t="shared" si="24"/>
        <v>N</v>
      </c>
      <c r="N42" s="18">
        <f t="shared" si="13"/>
        <v>40</v>
      </c>
      <c r="O42" s="18">
        <f t="shared" si="26"/>
        <v>2700</v>
      </c>
      <c r="P42" s="18">
        <f t="shared" si="14"/>
        <v>231</v>
      </c>
      <c r="Q42" s="18">
        <f t="shared" si="15"/>
        <v>58</v>
      </c>
      <c r="R42" s="18">
        <f t="shared" si="16"/>
        <v>5</v>
      </c>
      <c r="S42" s="18">
        <v>3</v>
      </c>
      <c r="T42" s="18" t="s">
        <v>176</v>
      </c>
      <c r="U42" s="18" t="str">
        <f t="shared" si="27"/>
        <v>-</v>
      </c>
      <c r="V42" s="18" t="s">
        <v>5</v>
      </c>
      <c r="W42" s="18">
        <f t="shared" si="18"/>
        <v>145</v>
      </c>
      <c r="X42" s="18">
        <f t="shared" si="19"/>
        <v>181</v>
      </c>
      <c r="Y42" s="18">
        <f t="shared" si="20"/>
        <v>35</v>
      </c>
      <c r="Z42" s="18">
        <f t="shared" si="21"/>
        <v>31</v>
      </c>
      <c r="AA42" s="18" t="str">
        <f t="shared" si="22"/>
        <v>-</v>
      </c>
      <c r="AB42" s="22" t="str">
        <f t="shared" si="23"/>
        <v>-</v>
      </c>
    </row>
    <row r="43" spans="1:28" s="20" customFormat="1">
      <c r="A43" s="39" t="s">
        <v>60</v>
      </c>
      <c r="B43" s="15" t="str">
        <f t="shared" si="2"/>
        <v>5C</v>
      </c>
      <c r="C43" s="13" t="str">
        <f t="shared" si="3"/>
        <v>SE</v>
      </c>
      <c r="D43" s="14" t="str">
        <f t="shared" si="4"/>
        <v>B</v>
      </c>
      <c r="E43" s="14" t="str">
        <f t="shared" si="5"/>
        <v>A4</v>
      </c>
      <c r="F43" s="15" t="str">
        <f t="shared" si="6"/>
        <v/>
      </c>
      <c r="G43" s="15" t="str">
        <f t="shared" si="7"/>
        <v/>
      </c>
      <c r="H43" s="15" t="str">
        <f t="shared" si="8"/>
        <v>U</v>
      </c>
      <c r="I43" s="15" t="str">
        <f t="shared" si="9"/>
        <v>23</v>
      </c>
      <c r="J43" s="15" t="str">
        <f t="shared" si="10"/>
        <v>C</v>
      </c>
      <c r="K43" s="15" t="str">
        <f t="shared" si="11"/>
        <v>7</v>
      </c>
      <c r="L43" s="15">
        <f t="shared" si="0"/>
        <v>2</v>
      </c>
      <c r="M43" s="15" t="str">
        <f t="shared" si="24"/>
        <v>N</v>
      </c>
      <c r="N43" s="18">
        <f t="shared" si="13"/>
        <v>40</v>
      </c>
      <c r="O43" s="18">
        <f t="shared" si="26"/>
        <v>2700</v>
      </c>
      <c r="P43" s="18">
        <f t="shared" si="14"/>
        <v>231</v>
      </c>
      <c r="Q43" s="18">
        <f t="shared" si="15"/>
        <v>58</v>
      </c>
      <c r="R43" s="18">
        <f t="shared" si="16"/>
        <v>5</v>
      </c>
      <c r="S43" s="18">
        <v>3</v>
      </c>
      <c r="T43" s="18" t="s">
        <v>176</v>
      </c>
      <c r="U43" s="18" t="str">
        <f t="shared" si="27"/>
        <v>-</v>
      </c>
      <c r="V43" s="18" t="s">
        <v>5</v>
      </c>
      <c r="W43" s="18">
        <f t="shared" si="18"/>
        <v>145</v>
      </c>
      <c r="X43" s="18">
        <f t="shared" si="19"/>
        <v>181</v>
      </c>
      <c r="Y43" s="18">
        <f t="shared" si="20"/>
        <v>35</v>
      </c>
      <c r="Z43" s="18">
        <f t="shared" si="21"/>
        <v>31</v>
      </c>
      <c r="AA43" s="18" t="str">
        <f t="shared" si="22"/>
        <v>-</v>
      </c>
      <c r="AB43" s="22" t="str">
        <f t="shared" si="23"/>
        <v>-</v>
      </c>
    </row>
    <row r="44" spans="1:28" s="20" customFormat="1">
      <c r="A44" s="39" t="s">
        <v>61</v>
      </c>
      <c r="B44" s="15" t="str">
        <f t="shared" si="2"/>
        <v>5C</v>
      </c>
      <c r="C44" s="13" t="str">
        <f t="shared" si="3"/>
        <v>SE</v>
      </c>
      <c r="D44" s="14" t="str">
        <f t="shared" si="4"/>
        <v>B</v>
      </c>
      <c r="E44" s="14" t="str">
        <f t="shared" si="5"/>
        <v>A4</v>
      </c>
      <c r="F44" s="15" t="str">
        <f t="shared" si="6"/>
        <v/>
      </c>
      <c r="G44" s="15" t="str">
        <f t="shared" si="7"/>
        <v/>
      </c>
      <c r="H44" s="15" t="str">
        <f t="shared" si="8"/>
        <v>U</v>
      </c>
      <c r="I44" s="15" t="str">
        <f t="shared" si="9"/>
        <v>23</v>
      </c>
      <c r="J44" s="15" t="str">
        <f t="shared" si="10"/>
        <v>C</v>
      </c>
      <c r="K44" s="15" t="str">
        <f t="shared" si="11"/>
        <v>8</v>
      </c>
      <c r="L44" s="15">
        <f t="shared" si="0"/>
        <v>2</v>
      </c>
      <c r="M44" s="15" t="str">
        <f t="shared" si="24"/>
        <v>N</v>
      </c>
      <c r="N44" s="18">
        <f t="shared" si="13"/>
        <v>40</v>
      </c>
      <c r="O44" s="18">
        <f t="shared" si="26"/>
        <v>2700</v>
      </c>
      <c r="P44" s="18">
        <f t="shared" si="14"/>
        <v>231</v>
      </c>
      <c r="Q44" s="18">
        <f t="shared" si="15"/>
        <v>58</v>
      </c>
      <c r="R44" s="18">
        <f t="shared" si="16"/>
        <v>5</v>
      </c>
      <c r="S44" s="18">
        <v>3</v>
      </c>
      <c r="T44" s="18" t="s">
        <v>176</v>
      </c>
      <c r="U44" s="18" t="str">
        <f t="shared" si="27"/>
        <v>-</v>
      </c>
      <c r="V44" s="18" t="s">
        <v>5</v>
      </c>
      <c r="W44" s="18">
        <f t="shared" si="18"/>
        <v>145</v>
      </c>
      <c r="X44" s="18">
        <f t="shared" si="19"/>
        <v>181</v>
      </c>
      <c r="Y44" s="18">
        <f t="shared" si="20"/>
        <v>35</v>
      </c>
      <c r="Z44" s="18">
        <f t="shared" si="21"/>
        <v>31</v>
      </c>
      <c r="AA44" s="18" t="str">
        <f t="shared" si="22"/>
        <v>-</v>
      </c>
      <c r="AB44" s="22" t="str">
        <f t="shared" si="23"/>
        <v>-</v>
      </c>
    </row>
    <row r="45" spans="1:28" s="20" customFormat="1">
      <c r="A45" s="39" t="s">
        <v>62</v>
      </c>
      <c r="B45" s="15" t="str">
        <f t="shared" si="2"/>
        <v>5C</v>
      </c>
      <c r="C45" s="13" t="str">
        <f t="shared" si="3"/>
        <v>SE</v>
      </c>
      <c r="D45" s="14" t="str">
        <f t="shared" si="4"/>
        <v>B</v>
      </c>
      <c r="E45" s="14" t="str">
        <f t="shared" si="5"/>
        <v>A4</v>
      </c>
      <c r="F45" s="15" t="str">
        <f t="shared" si="6"/>
        <v/>
      </c>
      <c r="G45" s="15" t="str">
        <f t="shared" si="7"/>
        <v/>
      </c>
      <c r="H45" s="15" t="str">
        <f t="shared" si="8"/>
        <v>U</v>
      </c>
      <c r="I45" s="15" t="str">
        <f t="shared" si="9"/>
        <v>23</v>
      </c>
      <c r="J45" s="15" t="str">
        <f t="shared" si="10"/>
        <v>I</v>
      </c>
      <c r="K45" s="15" t="str">
        <f t="shared" si="11"/>
        <v>7</v>
      </c>
      <c r="L45" s="15">
        <f t="shared" si="0"/>
        <v>2</v>
      </c>
      <c r="M45" s="15" t="str">
        <f t="shared" si="24"/>
        <v>N</v>
      </c>
      <c r="N45" s="18">
        <f t="shared" si="13"/>
        <v>40</v>
      </c>
      <c r="O45" s="18">
        <f t="shared" si="26"/>
        <v>2700</v>
      </c>
      <c r="P45" s="18">
        <f t="shared" si="14"/>
        <v>231</v>
      </c>
      <c r="Q45" s="18">
        <f t="shared" si="15"/>
        <v>58</v>
      </c>
      <c r="R45" s="18">
        <f t="shared" si="16"/>
        <v>5</v>
      </c>
      <c r="S45" s="18">
        <v>3</v>
      </c>
      <c r="T45" s="18" t="s">
        <v>176</v>
      </c>
      <c r="U45" s="18" t="str">
        <f t="shared" si="27"/>
        <v>-</v>
      </c>
      <c r="V45" s="18" t="s">
        <v>5</v>
      </c>
      <c r="W45" s="18">
        <f t="shared" si="18"/>
        <v>145</v>
      </c>
      <c r="X45" s="18">
        <f t="shared" si="19"/>
        <v>181</v>
      </c>
      <c r="Y45" s="18">
        <f t="shared" si="20"/>
        <v>35</v>
      </c>
      <c r="Z45" s="18">
        <f t="shared" si="21"/>
        <v>31</v>
      </c>
      <c r="AA45" s="18" t="str">
        <f t="shared" si="22"/>
        <v>-</v>
      </c>
      <c r="AB45" s="22" t="str">
        <f t="shared" si="23"/>
        <v>-</v>
      </c>
    </row>
    <row r="46" spans="1:28" s="20" customFormat="1">
      <c r="A46" s="39" t="s">
        <v>63</v>
      </c>
      <c r="B46" s="15" t="str">
        <f t="shared" si="2"/>
        <v>5C</v>
      </c>
      <c r="C46" s="13" t="str">
        <f t="shared" si="3"/>
        <v>SE</v>
      </c>
      <c r="D46" s="14" t="str">
        <f t="shared" si="4"/>
        <v>B</v>
      </c>
      <c r="E46" s="14" t="str">
        <f t="shared" si="5"/>
        <v>A4</v>
      </c>
      <c r="F46" s="15" t="str">
        <f t="shared" si="6"/>
        <v/>
      </c>
      <c r="G46" s="15" t="str">
        <f t="shared" si="7"/>
        <v/>
      </c>
      <c r="H46" s="15" t="str">
        <f t="shared" si="8"/>
        <v>U</v>
      </c>
      <c r="I46" s="15" t="str">
        <f t="shared" si="9"/>
        <v>23</v>
      </c>
      <c r="J46" s="15" t="str">
        <f t="shared" si="10"/>
        <v>A</v>
      </c>
      <c r="K46" s="15" t="str">
        <f t="shared" si="11"/>
        <v>7</v>
      </c>
      <c r="L46" s="15">
        <f t="shared" si="0"/>
        <v>2</v>
      </c>
      <c r="M46" s="15" t="str">
        <f t="shared" si="24"/>
        <v>N</v>
      </c>
      <c r="N46" s="18">
        <f t="shared" si="13"/>
        <v>40</v>
      </c>
      <c r="O46" s="18">
        <f t="shared" si="26"/>
        <v>2700</v>
      </c>
      <c r="P46" s="18">
        <f t="shared" si="14"/>
        <v>231</v>
      </c>
      <c r="Q46" s="18">
        <f t="shared" si="15"/>
        <v>58</v>
      </c>
      <c r="R46" s="18">
        <f t="shared" si="16"/>
        <v>5</v>
      </c>
      <c r="S46" s="18">
        <v>3</v>
      </c>
      <c r="T46" s="18" t="s">
        <v>176</v>
      </c>
      <c r="U46" s="18" t="str">
        <f t="shared" si="27"/>
        <v>-</v>
      </c>
      <c r="V46" s="18" t="s">
        <v>5</v>
      </c>
      <c r="W46" s="18">
        <f t="shared" si="18"/>
        <v>145</v>
      </c>
      <c r="X46" s="18">
        <f t="shared" si="19"/>
        <v>181</v>
      </c>
      <c r="Y46" s="18">
        <f t="shared" si="20"/>
        <v>35</v>
      </c>
      <c r="Z46" s="18">
        <f t="shared" si="21"/>
        <v>31</v>
      </c>
      <c r="AA46" s="18" t="str">
        <f t="shared" si="22"/>
        <v>-</v>
      </c>
      <c r="AB46" s="22" t="str">
        <f t="shared" si="23"/>
        <v>-</v>
      </c>
    </row>
    <row r="47" spans="1:28" s="20" customFormat="1">
      <c r="A47" s="39" t="s">
        <v>64</v>
      </c>
      <c r="B47" s="15" t="str">
        <f t="shared" si="2"/>
        <v>5C</v>
      </c>
      <c r="C47" s="13" t="str">
        <f t="shared" si="3"/>
        <v>SE</v>
      </c>
      <c r="D47" s="14" t="str">
        <f t="shared" si="4"/>
        <v>M</v>
      </c>
      <c r="E47" s="14" t="str">
        <f t="shared" si="5"/>
        <v>A4</v>
      </c>
      <c r="F47" s="15" t="str">
        <f t="shared" si="6"/>
        <v/>
      </c>
      <c r="G47" s="15" t="str">
        <f t="shared" si="7"/>
        <v/>
      </c>
      <c r="H47" s="15" t="str">
        <f t="shared" si="8"/>
        <v>U</v>
      </c>
      <c r="I47" s="15" t="str">
        <f t="shared" si="9"/>
        <v>23</v>
      </c>
      <c r="J47" s="15" t="str">
        <f t="shared" si="10"/>
        <v>C</v>
      </c>
      <c r="K47" s="15" t="str">
        <f t="shared" si="11"/>
        <v>6</v>
      </c>
      <c r="L47" s="15">
        <f t="shared" si="0"/>
        <v>2</v>
      </c>
      <c r="M47" s="15" t="str">
        <f t="shared" si="24"/>
        <v>N</v>
      </c>
      <c r="N47" s="18">
        <f t="shared" si="13"/>
        <v>40</v>
      </c>
      <c r="O47" s="18">
        <f t="shared" si="26"/>
        <v>2700</v>
      </c>
      <c r="P47" s="18">
        <f t="shared" si="14"/>
        <v>231</v>
      </c>
      <c r="Q47" s="18">
        <f t="shared" si="15"/>
        <v>58</v>
      </c>
      <c r="R47" s="18">
        <f t="shared" si="16"/>
        <v>5</v>
      </c>
      <c r="S47" s="18">
        <v>3</v>
      </c>
      <c r="T47" s="18" t="s">
        <v>176</v>
      </c>
      <c r="U47" s="18">
        <f t="shared" si="27"/>
        <v>1</v>
      </c>
      <c r="V47" s="18" t="s">
        <v>5</v>
      </c>
      <c r="W47" s="18">
        <f t="shared" si="18"/>
        <v>145</v>
      </c>
      <c r="X47" s="18">
        <f t="shared" si="19"/>
        <v>181</v>
      </c>
      <c r="Y47" s="18">
        <f t="shared" si="20"/>
        <v>35</v>
      </c>
      <c r="Z47" s="18">
        <f t="shared" si="21"/>
        <v>31</v>
      </c>
      <c r="AA47" s="18" t="str">
        <f t="shared" si="22"/>
        <v>-</v>
      </c>
      <c r="AB47" s="22" t="str">
        <f t="shared" si="23"/>
        <v>-</v>
      </c>
    </row>
    <row r="48" spans="1:28" s="20" customFormat="1">
      <c r="A48" s="39" t="s">
        <v>65</v>
      </c>
      <c r="B48" s="15" t="str">
        <f t="shared" si="2"/>
        <v>5C</v>
      </c>
      <c r="C48" s="13" t="str">
        <f t="shared" si="3"/>
        <v>SE</v>
      </c>
      <c r="D48" s="14" t="str">
        <f t="shared" si="4"/>
        <v>M</v>
      </c>
      <c r="E48" s="14" t="str">
        <f t="shared" si="5"/>
        <v>A4</v>
      </c>
      <c r="F48" s="15" t="str">
        <f t="shared" si="6"/>
        <v/>
      </c>
      <c r="G48" s="15" t="str">
        <f t="shared" si="7"/>
        <v/>
      </c>
      <c r="H48" s="15" t="str">
        <f t="shared" si="8"/>
        <v>U</v>
      </c>
      <c r="I48" s="15" t="str">
        <f t="shared" si="9"/>
        <v>23</v>
      </c>
      <c r="J48" s="15" t="str">
        <f t="shared" si="10"/>
        <v>C</v>
      </c>
      <c r="K48" s="15" t="str">
        <f t="shared" si="11"/>
        <v>7</v>
      </c>
      <c r="L48" s="15">
        <f t="shared" si="0"/>
        <v>2</v>
      </c>
      <c r="M48" s="15" t="str">
        <f t="shared" si="24"/>
        <v>N</v>
      </c>
      <c r="N48" s="18">
        <f t="shared" si="13"/>
        <v>40</v>
      </c>
      <c r="O48" s="18">
        <f t="shared" si="26"/>
        <v>2700</v>
      </c>
      <c r="P48" s="18">
        <f t="shared" si="14"/>
        <v>231</v>
      </c>
      <c r="Q48" s="18">
        <f t="shared" si="15"/>
        <v>58</v>
      </c>
      <c r="R48" s="18">
        <f t="shared" si="16"/>
        <v>5</v>
      </c>
      <c r="S48" s="18">
        <v>3</v>
      </c>
      <c r="T48" s="18" t="s">
        <v>176</v>
      </c>
      <c r="U48" s="18">
        <f t="shared" si="27"/>
        <v>1</v>
      </c>
      <c r="V48" s="18" t="s">
        <v>5</v>
      </c>
      <c r="W48" s="18">
        <f t="shared" si="18"/>
        <v>145</v>
      </c>
      <c r="X48" s="18">
        <f t="shared" si="19"/>
        <v>181</v>
      </c>
      <c r="Y48" s="18">
        <f t="shared" si="20"/>
        <v>35</v>
      </c>
      <c r="Z48" s="18">
        <f t="shared" si="21"/>
        <v>31</v>
      </c>
      <c r="AA48" s="18" t="str">
        <f t="shared" si="22"/>
        <v>-</v>
      </c>
      <c r="AB48" s="22" t="str">
        <f t="shared" si="23"/>
        <v>-</v>
      </c>
    </row>
    <row r="49" spans="1:28" s="20" customFormat="1">
      <c r="A49" s="39" t="s">
        <v>66</v>
      </c>
      <c r="B49" s="15" t="str">
        <f t="shared" si="2"/>
        <v>5C</v>
      </c>
      <c r="C49" s="13" t="str">
        <f t="shared" si="3"/>
        <v>SE</v>
      </c>
      <c r="D49" s="14" t="str">
        <f t="shared" si="4"/>
        <v>M</v>
      </c>
      <c r="E49" s="14" t="str">
        <f t="shared" si="5"/>
        <v>A4</v>
      </c>
      <c r="F49" s="15" t="str">
        <f t="shared" si="6"/>
        <v/>
      </c>
      <c r="G49" s="15" t="str">
        <f t="shared" si="7"/>
        <v/>
      </c>
      <c r="H49" s="15" t="str">
        <f t="shared" si="8"/>
        <v>U</v>
      </c>
      <c r="I49" s="15" t="str">
        <f t="shared" si="9"/>
        <v>23</v>
      </c>
      <c r="J49" s="15" t="str">
        <f t="shared" si="10"/>
        <v>C</v>
      </c>
      <c r="K49" s="15" t="str">
        <f t="shared" si="11"/>
        <v>8</v>
      </c>
      <c r="L49" s="15">
        <f t="shared" si="0"/>
        <v>2</v>
      </c>
      <c r="M49" s="15" t="str">
        <f t="shared" si="24"/>
        <v>N</v>
      </c>
      <c r="N49" s="18">
        <f t="shared" si="13"/>
        <v>40</v>
      </c>
      <c r="O49" s="18">
        <f t="shared" si="26"/>
        <v>2700</v>
      </c>
      <c r="P49" s="18">
        <f t="shared" si="14"/>
        <v>231</v>
      </c>
      <c r="Q49" s="18">
        <f t="shared" si="15"/>
        <v>58</v>
      </c>
      <c r="R49" s="18">
        <f t="shared" si="16"/>
        <v>5</v>
      </c>
      <c r="S49" s="18">
        <v>3</v>
      </c>
      <c r="T49" s="18" t="s">
        <v>176</v>
      </c>
      <c r="U49" s="18">
        <f t="shared" si="27"/>
        <v>1</v>
      </c>
      <c r="V49" s="18" t="s">
        <v>5</v>
      </c>
      <c r="W49" s="18">
        <f t="shared" si="18"/>
        <v>145</v>
      </c>
      <c r="X49" s="18">
        <f t="shared" si="19"/>
        <v>181</v>
      </c>
      <c r="Y49" s="18">
        <f t="shared" si="20"/>
        <v>35</v>
      </c>
      <c r="Z49" s="18">
        <f t="shared" si="21"/>
        <v>31</v>
      </c>
      <c r="AA49" s="18" t="str">
        <f t="shared" si="22"/>
        <v>-</v>
      </c>
      <c r="AB49" s="22" t="str">
        <f t="shared" si="23"/>
        <v>-</v>
      </c>
    </row>
    <row r="50" spans="1:28" s="20" customFormat="1">
      <c r="A50" s="39" t="s">
        <v>67</v>
      </c>
      <c r="B50" s="15" t="str">
        <f t="shared" si="2"/>
        <v>5C</v>
      </c>
      <c r="C50" s="13" t="str">
        <f t="shared" si="3"/>
        <v>SE</v>
      </c>
      <c r="D50" s="14" t="str">
        <f t="shared" si="4"/>
        <v>M</v>
      </c>
      <c r="E50" s="14" t="str">
        <f t="shared" si="5"/>
        <v>A4</v>
      </c>
      <c r="F50" s="15" t="str">
        <f t="shared" si="6"/>
        <v/>
      </c>
      <c r="G50" s="15" t="str">
        <f t="shared" si="7"/>
        <v/>
      </c>
      <c r="H50" s="15" t="str">
        <f t="shared" si="8"/>
        <v>U</v>
      </c>
      <c r="I50" s="15" t="str">
        <f t="shared" si="9"/>
        <v>23</v>
      </c>
      <c r="J50" s="15" t="str">
        <f t="shared" si="10"/>
        <v>I</v>
      </c>
      <c r="K50" s="15" t="str">
        <f t="shared" si="11"/>
        <v>7</v>
      </c>
      <c r="L50" s="15">
        <f t="shared" si="0"/>
        <v>2</v>
      </c>
      <c r="M50" s="15" t="str">
        <f t="shared" si="24"/>
        <v>N</v>
      </c>
      <c r="N50" s="18">
        <f t="shared" si="13"/>
        <v>40</v>
      </c>
      <c r="O50" s="18">
        <f t="shared" si="26"/>
        <v>2700</v>
      </c>
      <c r="P50" s="18">
        <f t="shared" si="14"/>
        <v>231</v>
      </c>
      <c r="Q50" s="18">
        <f t="shared" si="15"/>
        <v>58</v>
      </c>
      <c r="R50" s="18">
        <f t="shared" si="16"/>
        <v>5</v>
      </c>
      <c r="S50" s="18">
        <v>3</v>
      </c>
      <c r="T50" s="18" t="s">
        <v>176</v>
      </c>
      <c r="U50" s="18">
        <f t="shared" si="27"/>
        <v>1</v>
      </c>
      <c r="V50" s="18" t="s">
        <v>5</v>
      </c>
      <c r="W50" s="18">
        <f t="shared" si="18"/>
        <v>145</v>
      </c>
      <c r="X50" s="18">
        <f t="shared" si="19"/>
        <v>181</v>
      </c>
      <c r="Y50" s="18">
        <f t="shared" si="20"/>
        <v>35</v>
      </c>
      <c r="Z50" s="18">
        <f t="shared" si="21"/>
        <v>31</v>
      </c>
      <c r="AA50" s="18" t="str">
        <f t="shared" si="22"/>
        <v>-</v>
      </c>
      <c r="AB50" s="22" t="str">
        <f t="shared" si="23"/>
        <v>-</v>
      </c>
    </row>
    <row r="51" spans="1:28" s="20" customFormat="1">
      <c r="A51" s="39" t="s">
        <v>68</v>
      </c>
      <c r="B51" s="15" t="str">
        <f t="shared" si="2"/>
        <v>5C</v>
      </c>
      <c r="C51" s="13" t="str">
        <f t="shared" si="3"/>
        <v>SE</v>
      </c>
      <c r="D51" s="14" t="str">
        <f t="shared" si="4"/>
        <v>M</v>
      </c>
      <c r="E51" s="14" t="str">
        <f t="shared" si="5"/>
        <v>A4</v>
      </c>
      <c r="F51" s="15" t="str">
        <f t="shared" si="6"/>
        <v/>
      </c>
      <c r="G51" s="15" t="str">
        <f t="shared" si="7"/>
        <v/>
      </c>
      <c r="H51" s="15" t="str">
        <f t="shared" si="8"/>
        <v>U</v>
      </c>
      <c r="I51" s="15" t="str">
        <f t="shared" si="9"/>
        <v>23</v>
      </c>
      <c r="J51" s="15" t="str">
        <f t="shared" si="10"/>
        <v>A</v>
      </c>
      <c r="K51" s="15" t="str">
        <f t="shared" si="11"/>
        <v>7</v>
      </c>
      <c r="L51" s="15">
        <f t="shared" si="0"/>
        <v>2</v>
      </c>
      <c r="M51" s="15" t="str">
        <f t="shared" si="24"/>
        <v>N</v>
      </c>
      <c r="N51" s="18">
        <f t="shared" si="13"/>
        <v>40</v>
      </c>
      <c r="O51" s="18">
        <f t="shared" si="26"/>
        <v>2700</v>
      </c>
      <c r="P51" s="18">
        <f t="shared" si="14"/>
        <v>231</v>
      </c>
      <c r="Q51" s="18">
        <f t="shared" si="15"/>
        <v>58</v>
      </c>
      <c r="R51" s="18">
        <f t="shared" si="16"/>
        <v>5</v>
      </c>
      <c r="S51" s="18">
        <v>3</v>
      </c>
      <c r="T51" s="18" t="s">
        <v>176</v>
      </c>
      <c r="U51" s="18">
        <f t="shared" si="27"/>
        <v>1</v>
      </c>
      <c r="V51" s="18" t="s">
        <v>5</v>
      </c>
      <c r="W51" s="18">
        <f t="shared" si="18"/>
        <v>145</v>
      </c>
      <c r="X51" s="18">
        <f t="shared" si="19"/>
        <v>181</v>
      </c>
      <c r="Y51" s="18">
        <f t="shared" si="20"/>
        <v>35</v>
      </c>
      <c r="Z51" s="18">
        <f t="shared" si="21"/>
        <v>31</v>
      </c>
      <c r="AA51" s="18" t="str">
        <f t="shared" si="22"/>
        <v>-</v>
      </c>
      <c r="AB51" s="22" t="str">
        <f t="shared" si="23"/>
        <v>-</v>
      </c>
    </row>
    <row r="52" spans="1:28" s="20" customFormat="1">
      <c r="A52" s="39" t="s">
        <v>69</v>
      </c>
      <c r="B52" s="15" t="str">
        <f t="shared" si="2"/>
        <v>5C</v>
      </c>
      <c r="C52" s="13" t="str">
        <f t="shared" si="3"/>
        <v>SX</v>
      </c>
      <c r="D52" s="14" t="str">
        <f t="shared" si="4"/>
        <v>F</v>
      </c>
      <c r="E52" s="14" t="str">
        <f t="shared" si="5"/>
        <v>C4</v>
      </c>
      <c r="F52" s="15" t="str">
        <f t="shared" si="6"/>
        <v>C</v>
      </c>
      <c r="G52" s="15" t="str">
        <f t="shared" si="7"/>
        <v>6</v>
      </c>
      <c r="H52" s="15" t="str">
        <f t="shared" si="8"/>
        <v>U</v>
      </c>
      <c r="I52" s="15" t="str">
        <f t="shared" si="9"/>
        <v>23</v>
      </c>
      <c r="J52" s="15" t="str">
        <f t="shared" si="10"/>
        <v>C</v>
      </c>
      <c r="K52" s="15" t="str">
        <f t="shared" si="11"/>
        <v>6</v>
      </c>
      <c r="L52" s="15">
        <f t="shared" si="0"/>
        <v>2</v>
      </c>
      <c r="M52" s="15" t="str">
        <f t="shared" si="24"/>
        <v>N</v>
      </c>
      <c r="N52" s="18">
        <f t="shared" si="13"/>
        <v>40</v>
      </c>
      <c r="O52" s="18">
        <f t="shared" si="26"/>
        <v>2700</v>
      </c>
      <c r="P52" s="18">
        <f t="shared" si="14"/>
        <v>231</v>
      </c>
      <c r="Q52" s="18">
        <f t="shared" si="15"/>
        <v>58</v>
      </c>
      <c r="R52" s="18">
        <f t="shared" si="16"/>
        <v>5</v>
      </c>
      <c r="S52" s="18">
        <v>3</v>
      </c>
      <c r="T52" s="18" t="s">
        <v>176</v>
      </c>
      <c r="U52" s="18">
        <f t="shared" si="27"/>
        <v>1</v>
      </c>
      <c r="V52" s="18">
        <v>2</v>
      </c>
      <c r="W52" s="18">
        <f t="shared" si="18"/>
        <v>145</v>
      </c>
      <c r="X52" s="18">
        <f t="shared" si="19"/>
        <v>181</v>
      </c>
      <c r="Y52" s="18">
        <f t="shared" si="20"/>
        <v>35</v>
      </c>
      <c r="Z52" s="18">
        <f t="shared" si="21"/>
        <v>31</v>
      </c>
      <c r="AA52" s="18">
        <f t="shared" si="22"/>
        <v>6</v>
      </c>
      <c r="AB52" s="22" t="str">
        <f t="shared" si="23"/>
        <v>-</v>
      </c>
    </row>
    <row r="53" spans="1:28" s="20" customFormat="1">
      <c r="A53" s="39" t="s">
        <v>70</v>
      </c>
      <c r="B53" s="15" t="str">
        <f t="shared" si="2"/>
        <v>5C</v>
      </c>
      <c r="C53" s="13" t="str">
        <f t="shared" si="3"/>
        <v>SX</v>
      </c>
      <c r="D53" s="14" t="str">
        <f t="shared" si="4"/>
        <v>F</v>
      </c>
      <c r="E53" s="14" t="str">
        <f t="shared" si="5"/>
        <v>C4</v>
      </c>
      <c r="F53" s="15" t="str">
        <f t="shared" si="6"/>
        <v>C</v>
      </c>
      <c r="G53" s="15" t="str">
        <f t="shared" si="7"/>
        <v>6</v>
      </c>
      <c r="H53" s="15" t="str">
        <f t="shared" si="8"/>
        <v>U</v>
      </c>
      <c r="I53" s="15" t="str">
        <f t="shared" si="9"/>
        <v>23</v>
      </c>
      <c r="J53" s="15" t="str">
        <f t="shared" si="10"/>
        <v>C</v>
      </c>
      <c r="K53" s="15" t="str">
        <f t="shared" si="11"/>
        <v>7</v>
      </c>
      <c r="L53" s="15">
        <f t="shared" si="0"/>
        <v>2</v>
      </c>
      <c r="M53" s="15" t="str">
        <f t="shared" si="24"/>
        <v>N</v>
      </c>
      <c r="N53" s="18">
        <f t="shared" si="13"/>
        <v>40</v>
      </c>
      <c r="O53" s="18">
        <f t="shared" si="26"/>
        <v>2700</v>
      </c>
      <c r="P53" s="18">
        <f t="shared" si="14"/>
        <v>231</v>
      </c>
      <c r="Q53" s="18">
        <f t="shared" si="15"/>
        <v>58</v>
      </c>
      <c r="R53" s="18">
        <f t="shared" si="16"/>
        <v>5</v>
      </c>
      <c r="S53" s="18">
        <v>3</v>
      </c>
      <c r="T53" s="18" t="s">
        <v>176</v>
      </c>
      <c r="U53" s="18">
        <f t="shared" si="27"/>
        <v>1</v>
      </c>
      <c r="V53" s="18">
        <v>2</v>
      </c>
      <c r="W53" s="18">
        <f t="shared" si="18"/>
        <v>145</v>
      </c>
      <c r="X53" s="18">
        <f t="shared" si="19"/>
        <v>181</v>
      </c>
      <c r="Y53" s="18">
        <f t="shared" si="20"/>
        <v>35</v>
      </c>
      <c r="Z53" s="18">
        <f t="shared" si="21"/>
        <v>31</v>
      </c>
      <c r="AA53" s="18">
        <f t="shared" si="22"/>
        <v>6</v>
      </c>
      <c r="AB53" s="22" t="str">
        <f t="shared" si="23"/>
        <v>-</v>
      </c>
    </row>
    <row r="54" spans="1:28" s="20" customFormat="1">
      <c r="A54" s="39" t="s">
        <v>71</v>
      </c>
      <c r="B54" s="15" t="str">
        <f t="shared" si="2"/>
        <v>5C</v>
      </c>
      <c r="C54" s="13" t="str">
        <f t="shared" si="3"/>
        <v>SX</v>
      </c>
      <c r="D54" s="14" t="str">
        <f t="shared" si="4"/>
        <v>F</v>
      </c>
      <c r="E54" s="14" t="str">
        <f t="shared" si="5"/>
        <v>C4</v>
      </c>
      <c r="F54" s="15" t="str">
        <f t="shared" si="6"/>
        <v>C</v>
      </c>
      <c r="G54" s="15" t="str">
        <f t="shared" si="7"/>
        <v>6</v>
      </c>
      <c r="H54" s="15" t="str">
        <f t="shared" si="8"/>
        <v>U</v>
      </c>
      <c r="I54" s="15" t="str">
        <f t="shared" si="9"/>
        <v>23</v>
      </c>
      <c r="J54" s="15" t="str">
        <f t="shared" si="10"/>
        <v>C</v>
      </c>
      <c r="K54" s="15" t="str">
        <f t="shared" si="11"/>
        <v>8</v>
      </c>
      <c r="L54" s="15">
        <f t="shared" si="0"/>
        <v>2</v>
      </c>
      <c r="M54" s="15" t="str">
        <f t="shared" si="24"/>
        <v>N</v>
      </c>
      <c r="N54" s="18">
        <f t="shared" si="13"/>
        <v>40</v>
      </c>
      <c r="O54" s="18">
        <f t="shared" si="26"/>
        <v>2700</v>
      </c>
      <c r="P54" s="18">
        <f t="shared" si="14"/>
        <v>231</v>
      </c>
      <c r="Q54" s="18">
        <f t="shared" si="15"/>
        <v>58</v>
      </c>
      <c r="R54" s="18">
        <f t="shared" si="16"/>
        <v>5</v>
      </c>
      <c r="S54" s="18">
        <v>3</v>
      </c>
      <c r="T54" s="18" t="s">
        <v>176</v>
      </c>
      <c r="U54" s="18">
        <f t="shared" si="27"/>
        <v>1</v>
      </c>
      <c r="V54" s="18">
        <v>2</v>
      </c>
      <c r="W54" s="18">
        <f t="shared" si="18"/>
        <v>145</v>
      </c>
      <c r="X54" s="18">
        <f t="shared" si="19"/>
        <v>181</v>
      </c>
      <c r="Y54" s="18">
        <f t="shared" si="20"/>
        <v>35</v>
      </c>
      <c r="Z54" s="18">
        <f t="shared" si="21"/>
        <v>31</v>
      </c>
      <c r="AA54" s="18">
        <f t="shared" si="22"/>
        <v>6</v>
      </c>
      <c r="AB54" s="22" t="str">
        <f t="shared" si="23"/>
        <v>-</v>
      </c>
    </row>
    <row r="55" spans="1:28" s="20" customFormat="1">
      <c r="A55" s="39" t="s">
        <v>72</v>
      </c>
      <c r="B55" s="15" t="str">
        <f t="shared" si="2"/>
        <v>5C</v>
      </c>
      <c r="C55" s="13" t="str">
        <f t="shared" si="3"/>
        <v>SX</v>
      </c>
      <c r="D55" s="14" t="str">
        <f t="shared" si="4"/>
        <v>F</v>
      </c>
      <c r="E55" s="14" t="str">
        <f t="shared" si="5"/>
        <v>C4</v>
      </c>
      <c r="F55" s="15" t="str">
        <f t="shared" si="6"/>
        <v>C</v>
      </c>
      <c r="G55" s="15" t="str">
        <f t="shared" si="7"/>
        <v>6</v>
      </c>
      <c r="H55" s="15" t="str">
        <f t="shared" si="8"/>
        <v>U</v>
      </c>
      <c r="I55" s="15" t="str">
        <f t="shared" si="9"/>
        <v>23</v>
      </c>
      <c r="J55" s="15" t="str">
        <f t="shared" si="10"/>
        <v>C</v>
      </c>
      <c r="K55" s="15" t="str">
        <f t="shared" si="11"/>
        <v>8</v>
      </c>
      <c r="L55" s="15">
        <f t="shared" si="0"/>
        <v>2</v>
      </c>
      <c r="M55" s="15" t="str">
        <f t="shared" si="24"/>
        <v>NES</v>
      </c>
      <c r="N55" s="18">
        <f t="shared" si="13"/>
        <v>40</v>
      </c>
      <c r="O55" s="18">
        <f t="shared" si="26"/>
        <v>2700</v>
      </c>
      <c r="P55" s="18">
        <f t="shared" si="14"/>
        <v>231</v>
      </c>
      <c r="Q55" s="18">
        <f t="shared" si="15"/>
        <v>58</v>
      </c>
      <c r="R55" s="18">
        <f t="shared" si="16"/>
        <v>5</v>
      </c>
      <c r="S55" s="18">
        <v>3</v>
      </c>
      <c r="T55" s="18" t="s">
        <v>176</v>
      </c>
      <c r="U55" s="18">
        <f t="shared" si="27"/>
        <v>1</v>
      </c>
      <c r="V55" s="18">
        <v>2</v>
      </c>
      <c r="W55" s="18">
        <f t="shared" si="18"/>
        <v>145</v>
      </c>
      <c r="X55" s="18">
        <f t="shared" si="19"/>
        <v>181</v>
      </c>
      <c r="Y55" s="18">
        <f t="shared" si="20"/>
        <v>35</v>
      </c>
      <c r="Z55" s="18">
        <f t="shared" si="21"/>
        <v>31</v>
      </c>
      <c r="AA55" s="18">
        <f t="shared" si="22"/>
        <v>6</v>
      </c>
      <c r="AB55" s="22" t="str">
        <f t="shared" si="23"/>
        <v>-</v>
      </c>
    </row>
    <row r="56" spans="1:28" s="20" customFormat="1">
      <c r="A56" s="39" t="s">
        <v>73</v>
      </c>
      <c r="B56" s="15" t="str">
        <f t="shared" si="2"/>
        <v>5C</v>
      </c>
      <c r="C56" s="13" t="str">
        <f t="shared" si="3"/>
        <v>SX</v>
      </c>
      <c r="D56" s="14" t="str">
        <f t="shared" si="4"/>
        <v>F</v>
      </c>
      <c r="E56" s="14" t="str">
        <f t="shared" si="5"/>
        <v>C4</v>
      </c>
      <c r="F56" s="15" t="str">
        <f t="shared" si="6"/>
        <v>C</v>
      </c>
      <c r="G56" s="15" t="str">
        <f t="shared" si="7"/>
        <v>6</v>
      </c>
      <c r="H56" s="15" t="str">
        <f t="shared" si="8"/>
        <v>U</v>
      </c>
      <c r="I56" s="15" t="str">
        <f t="shared" si="9"/>
        <v>23</v>
      </c>
      <c r="J56" s="15" t="str">
        <f t="shared" si="10"/>
        <v>I</v>
      </c>
      <c r="K56" s="15" t="str">
        <f t="shared" si="11"/>
        <v>7</v>
      </c>
      <c r="L56" s="15">
        <f t="shared" si="0"/>
        <v>2</v>
      </c>
      <c r="M56" s="15" t="str">
        <f t="shared" si="24"/>
        <v>N</v>
      </c>
      <c r="N56" s="18">
        <f t="shared" si="13"/>
        <v>40</v>
      </c>
      <c r="O56" s="18">
        <f t="shared" si="26"/>
        <v>2700</v>
      </c>
      <c r="P56" s="18">
        <f t="shared" si="14"/>
        <v>231</v>
      </c>
      <c r="Q56" s="18">
        <f t="shared" si="15"/>
        <v>58</v>
      </c>
      <c r="R56" s="18">
        <f t="shared" si="16"/>
        <v>5</v>
      </c>
      <c r="S56" s="18">
        <v>3</v>
      </c>
      <c r="T56" s="18" t="s">
        <v>176</v>
      </c>
      <c r="U56" s="18">
        <f t="shared" si="27"/>
        <v>1</v>
      </c>
      <c r="V56" s="18">
        <v>2</v>
      </c>
      <c r="W56" s="18">
        <f t="shared" si="18"/>
        <v>145</v>
      </c>
      <c r="X56" s="18">
        <f t="shared" si="19"/>
        <v>181</v>
      </c>
      <c r="Y56" s="18">
        <f t="shared" si="20"/>
        <v>35</v>
      </c>
      <c r="Z56" s="18">
        <f t="shared" si="21"/>
        <v>31</v>
      </c>
      <c r="AA56" s="18">
        <f t="shared" si="22"/>
        <v>6</v>
      </c>
      <c r="AB56" s="22" t="str">
        <f t="shared" si="23"/>
        <v>-</v>
      </c>
    </row>
    <row r="57" spans="1:28" s="20" customFormat="1">
      <c r="A57" s="39" t="s">
        <v>74</v>
      </c>
      <c r="B57" s="15" t="str">
        <f t="shared" si="2"/>
        <v>5C</v>
      </c>
      <c r="C57" s="13" t="str">
        <f t="shared" si="3"/>
        <v>SX</v>
      </c>
      <c r="D57" s="14" t="str">
        <f t="shared" si="4"/>
        <v>F</v>
      </c>
      <c r="E57" s="14" t="str">
        <f t="shared" si="5"/>
        <v>C4</v>
      </c>
      <c r="F57" s="15" t="str">
        <f t="shared" si="6"/>
        <v>C</v>
      </c>
      <c r="G57" s="15" t="str">
        <f t="shared" si="7"/>
        <v>6</v>
      </c>
      <c r="H57" s="15" t="str">
        <f t="shared" si="8"/>
        <v>U</v>
      </c>
      <c r="I57" s="15" t="str">
        <f t="shared" si="9"/>
        <v>23</v>
      </c>
      <c r="J57" s="15" t="str">
        <f t="shared" si="10"/>
        <v>A</v>
      </c>
      <c r="K57" s="15" t="str">
        <f t="shared" si="11"/>
        <v>7</v>
      </c>
      <c r="L57" s="15">
        <f t="shared" si="0"/>
        <v>2</v>
      </c>
      <c r="M57" s="15" t="str">
        <f t="shared" si="24"/>
        <v>N</v>
      </c>
      <c r="N57" s="18">
        <f t="shared" si="13"/>
        <v>40</v>
      </c>
      <c r="O57" s="18">
        <f t="shared" si="26"/>
        <v>2700</v>
      </c>
      <c r="P57" s="18">
        <f t="shared" si="14"/>
        <v>231</v>
      </c>
      <c r="Q57" s="18">
        <f t="shared" si="15"/>
        <v>58</v>
      </c>
      <c r="R57" s="18">
        <f t="shared" si="16"/>
        <v>5</v>
      </c>
      <c r="S57" s="18">
        <v>3</v>
      </c>
      <c r="T57" s="18" t="s">
        <v>176</v>
      </c>
      <c r="U57" s="18">
        <f t="shared" si="27"/>
        <v>1</v>
      </c>
      <c r="V57" s="18">
        <v>2</v>
      </c>
      <c r="W57" s="18">
        <f t="shared" si="18"/>
        <v>145</v>
      </c>
      <c r="X57" s="18">
        <f t="shared" si="19"/>
        <v>181</v>
      </c>
      <c r="Y57" s="18">
        <f t="shared" si="20"/>
        <v>35</v>
      </c>
      <c r="Z57" s="18">
        <f t="shared" si="21"/>
        <v>31</v>
      </c>
      <c r="AA57" s="18">
        <f t="shared" si="22"/>
        <v>6</v>
      </c>
      <c r="AB57" s="22" t="str">
        <f t="shared" si="23"/>
        <v>-</v>
      </c>
    </row>
    <row r="58" spans="1:28" s="20" customFormat="1">
      <c r="A58" s="39" t="s">
        <v>75</v>
      </c>
      <c r="B58" s="15" t="str">
        <f t="shared" si="2"/>
        <v>5C</v>
      </c>
      <c r="C58" s="13" t="str">
        <f t="shared" si="3"/>
        <v>SE</v>
      </c>
      <c r="D58" s="14" t="str">
        <f t="shared" si="4"/>
        <v>B</v>
      </c>
      <c r="E58" s="14" t="str">
        <f t="shared" si="5"/>
        <v>A5</v>
      </c>
      <c r="F58" s="15" t="str">
        <f t="shared" si="6"/>
        <v/>
      </c>
      <c r="G58" s="15" t="str">
        <f t="shared" si="7"/>
        <v/>
      </c>
      <c r="H58" s="15" t="str">
        <f t="shared" si="8"/>
        <v>U</v>
      </c>
      <c r="I58" s="15" t="str">
        <f t="shared" si="9"/>
        <v>19</v>
      </c>
      <c r="J58" s="15" t="str">
        <f t="shared" si="10"/>
        <v>C</v>
      </c>
      <c r="K58" s="15" t="str">
        <f t="shared" si="11"/>
        <v>7</v>
      </c>
      <c r="L58" s="15">
        <f t="shared" si="0"/>
        <v>1</v>
      </c>
      <c r="M58" s="15" t="str">
        <f t="shared" si="24"/>
        <v>N</v>
      </c>
      <c r="N58" s="18">
        <f t="shared" si="13"/>
        <v>85</v>
      </c>
      <c r="O58" s="18">
        <f t="shared" si="26"/>
        <v>3970</v>
      </c>
      <c r="P58" s="18">
        <f t="shared" si="14"/>
        <v>480</v>
      </c>
      <c r="Q58" s="18">
        <f t="shared" si="15"/>
        <v>87</v>
      </c>
      <c r="R58" s="18">
        <f t="shared" si="16"/>
        <v>6</v>
      </c>
      <c r="S58" s="18">
        <v>3</v>
      </c>
      <c r="T58" s="18" t="s">
        <v>176</v>
      </c>
      <c r="U58" s="18" t="str">
        <f t="shared" si="27"/>
        <v>-</v>
      </c>
      <c r="V58" s="48" t="s">
        <v>5</v>
      </c>
      <c r="W58" s="18">
        <f t="shared" si="18"/>
        <v>66</v>
      </c>
      <c r="X58" s="18">
        <f t="shared" si="19"/>
        <v>161</v>
      </c>
      <c r="Y58" s="18">
        <f t="shared" si="20"/>
        <v>18</v>
      </c>
      <c r="Z58" s="18">
        <f t="shared" si="21"/>
        <v>15</v>
      </c>
      <c r="AA58" s="18" t="str">
        <f t="shared" si="22"/>
        <v>-</v>
      </c>
      <c r="AB58" s="22" t="str">
        <f t="shared" si="23"/>
        <v>-</v>
      </c>
    </row>
    <row r="59" spans="1:28" s="20" customFormat="1">
      <c r="A59" s="39" t="s">
        <v>76</v>
      </c>
      <c r="B59" s="15" t="str">
        <f t="shared" si="2"/>
        <v>5C</v>
      </c>
      <c r="C59" s="13" t="str">
        <f t="shared" si="3"/>
        <v>SE</v>
      </c>
      <c r="D59" s="14" t="str">
        <f t="shared" si="4"/>
        <v>B</v>
      </c>
      <c r="E59" s="14" t="str">
        <f t="shared" si="5"/>
        <v>A5</v>
      </c>
      <c r="F59" s="15" t="str">
        <f t="shared" si="6"/>
        <v/>
      </c>
      <c r="G59" s="15" t="str">
        <f t="shared" si="7"/>
        <v/>
      </c>
      <c r="H59" s="15" t="str">
        <f t="shared" si="8"/>
        <v>U</v>
      </c>
      <c r="I59" s="15" t="str">
        <f t="shared" si="9"/>
        <v>19</v>
      </c>
      <c r="J59" s="15" t="str">
        <f t="shared" si="10"/>
        <v>C</v>
      </c>
      <c r="K59" s="15" t="str">
        <f t="shared" si="11"/>
        <v>8</v>
      </c>
      <c r="L59" s="15">
        <f t="shared" si="0"/>
        <v>1</v>
      </c>
      <c r="M59" s="15" t="str">
        <f t="shared" si="24"/>
        <v>N</v>
      </c>
      <c r="N59" s="18">
        <f t="shared" si="13"/>
        <v>85</v>
      </c>
      <c r="O59" s="18">
        <f t="shared" si="26"/>
        <v>3970</v>
      </c>
      <c r="P59" s="18">
        <f t="shared" si="14"/>
        <v>480</v>
      </c>
      <c r="Q59" s="18">
        <f t="shared" si="15"/>
        <v>87</v>
      </c>
      <c r="R59" s="18">
        <f t="shared" si="16"/>
        <v>6</v>
      </c>
      <c r="S59" s="18">
        <v>3</v>
      </c>
      <c r="T59" s="18" t="s">
        <v>176</v>
      </c>
      <c r="U59" s="18" t="str">
        <f t="shared" si="27"/>
        <v>-</v>
      </c>
      <c r="V59" s="18" t="s">
        <v>5</v>
      </c>
      <c r="W59" s="18">
        <f t="shared" si="18"/>
        <v>66</v>
      </c>
      <c r="X59" s="18">
        <f t="shared" si="19"/>
        <v>161</v>
      </c>
      <c r="Y59" s="18">
        <f t="shared" si="20"/>
        <v>18</v>
      </c>
      <c r="Z59" s="18">
        <f t="shared" si="21"/>
        <v>15</v>
      </c>
      <c r="AA59" s="18" t="str">
        <f t="shared" si="22"/>
        <v>-</v>
      </c>
      <c r="AB59" s="22" t="str">
        <f t="shared" si="23"/>
        <v>-</v>
      </c>
    </row>
    <row r="60" spans="1:28" s="20" customFormat="1">
      <c r="A60" s="39" t="s">
        <v>77</v>
      </c>
      <c r="B60" s="15" t="str">
        <f t="shared" si="2"/>
        <v>5C</v>
      </c>
      <c r="C60" s="13" t="str">
        <f t="shared" si="3"/>
        <v>SE</v>
      </c>
      <c r="D60" s="14" t="str">
        <f t="shared" si="4"/>
        <v>B</v>
      </c>
      <c r="E60" s="14" t="str">
        <f t="shared" si="5"/>
        <v>A5</v>
      </c>
      <c r="F60" s="15" t="str">
        <f t="shared" si="6"/>
        <v/>
      </c>
      <c r="G60" s="15" t="str">
        <f t="shared" si="7"/>
        <v/>
      </c>
      <c r="H60" s="15" t="str">
        <f t="shared" si="8"/>
        <v>U</v>
      </c>
      <c r="I60" s="15" t="str">
        <f t="shared" si="9"/>
        <v>19</v>
      </c>
      <c r="J60" s="15" t="str">
        <f t="shared" si="10"/>
        <v>I</v>
      </c>
      <c r="K60" s="15" t="str">
        <f t="shared" si="11"/>
        <v>7</v>
      </c>
      <c r="L60" s="15">
        <f t="shared" si="0"/>
        <v>1</v>
      </c>
      <c r="M60" s="15" t="str">
        <f t="shared" si="24"/>
        <v>N</v>
      </c>
      <c r="N60" s="18">
        <f t="shared" si="13"/>
        <v>85</v>
      </c>
      <c r="O60" s="18">
        <f t="shared" si="26"/>
        <v>3970</v>
      </c>
      <c r="P60" s="18">
        <f t="shared" si="14"/>
        <v>480</v>
      </c>
      <c r="Q60" s="18">
        <f t="shared" si="15"/>
        <v>87</v>
      </c>
      <c r="R60" s="18">
        <f t="shared" si="16"/>
        <v>6</v>
      </c>
      <c r="S60" s="18">
        <v>3</v>
      </c>
      <c r="T60" s="18" t="s">
        <v>176</v>
      </c>
      <c r="U60" s="18" t="str">
        <f t="shared" si="27"/>
        <v>-</v>
      </c>
      <c r="V60" s="18" t="s">
        <v>5</v>
      </c>
      <c r="W60" s="18">
        <f t="shared" si="18"/>
        <v>66</v>
      </c>
      <c r="X60" s="18">
        <f t="shared" si="19"/>
        <v>161</v>
      </c>
      <c r="Y60" s="18">
        <f t="shared" si="20"/>
        <v>18</v>
      </c>
      <c r="Z60" s="18">
        <f t="shared" si="21"/>
        <v>15</v>
      </c>
      <c r="AA60" s="18" t="str">
        <f t="shared" si="22"/>
        <v>-</v>
      </c>
      <c r="AB60" s="22" t="str">
        <f t="shared" si="23"/>
        <v>-</v>
      </c>
    </row>
    <row r="61" spans="1:28" s="20" customFormat="1">
      <c r="A61" s="39" t="s">
        <v>78</v>
      </c>
      <c r="B61" s="15" t="str">
        <f t="shared" si="2"/>
        <v>5C</v>
      </c>
      <c r="C61" s="13" t="str">
        <f t="shared" si="3"/>
        <v>SE</v>
      </c>
      <c r="D61" s="14" t="str">
        <f t="shared" si="4"/>
        <v>B</v>
      </c>
      <c r="E61" s="14" t="str">
        <f t="shared" si="5"/>
        <v>A5</v>
      </c>
      <c r="F61" s="15" t="str">
        <f t="shared" si="6"/>
        <v/>
      </c>
      <c r="G61" s="15" t="str">
        <f t="shared" si="7"/>
        <v/>
      </c>
      <c r="H61" s="15" t="str">
        <f t="shared" si="8"/>
        <v>U</v>
      </c>
      <c r="I61" s="15" t="str">
        <f t="shared" si="9"/>
        <v>19</v>
      </c>
      <c r="J61" s="15" t="str">
        <f t="shared" si="10"/>
        <v>C</v>
      </c>
      <c r="K61" s="15" t="str">
        <f t="shared" si="11"/>
        <v>6</v>
      </c>
      <c r="L61" s="15">
        <f t="shared" si="0"/>
        <v>2</v>
      </c>
      <c r="M61" s="15" t="str">
        <f t="shared" si="24"/>
        <v>N</v>
      </c>
      <c r="N61" s="18">
        <f t="shared" si="13"/>
        <v>85</v>
      </c>
      <c r="O61" s="18">
        <f t="shared" si="26"/>
        <v>3970</v>
      </c>
      <c r="P61" s="18">
        <f t="shared" si="14"/>
        <v>480</v>
      </c>
      <c r="Q61" s="18">
        <f t="shared" si="15"/>
        <v>87</v>
      </c>
      <c r="R61" s="18">
        <f t="shared" si="16"/>
        <v>6</v>
      </c>
      <c r="S61" s="18">
        <v>3</v>
      </c>
      <c r="T61" s="18" t="s">
        <v>176</v>
      </c>
      <c r="U61" s="18" t="str">
        <f t="shared" si="27"/>
        <v>-</v>
      </c>
      <c r="V61" s="18" t="s">
        <v>5</v>
      </c>
      <c r="W61" s="18">
        <f t="shared" si="18"/>
        <v>66</v>
      </c>
      <c r="X61" s="18">
        <f t="shared" si="19"/>
        <v>161</v>
      </c>
      <c r="Y61" s="18">
        <f t="shared" si="20"/>
        <v>18</v>
      </c>
      <c r="Z61" s="18">
        <f t="shared" si="21"/>
        <v>15</v>
      </c>
      <c r="AA61" s="18" t="str">
        <f t="shared" si="22"/>
        <v>-</v>
      </c>
      <c r="AB61" s="22" t="str">
        <f t="shared" si="23"/>
        <v>-</v>
      </c>
    </row>
    <row r="62" spans="1:28" s="20" customFormat="1">
      <c r="A62" s="39" t="s">
        <v>79</v>
      </c>
      <c r="B62" s="15" t="str">
        <f t="shared" si="2"/>
        <v>5C</v>
      </c>
      <c r="C62" s="13" t="str">
        <f t="shared" si="3"/>
        <v>SE</v>
      </c>
      <c r="D62" s="14" t="str">
        <f t="shared" si="4"/>
        <v>B</v>
      </c>
      <c r="E62" s="14" t="str">
        <f t="shared" si="5"/>
        <v>A5</v>
      </c>
      <c r="F62" s="15" t="str">
        <f t="shared" si="6"/>
        <v/>
      </c>
      <c r="G62" s="15" t="str">
        <f t="shared" si="7"/>
        <v/>
      </c>
      <c r="H62" s="15" t="str">
        <f t="shared" si="8"/>
        <v>U</v>
      </c>
      <c r="I62" s="15" t="str">
        <f t="shared" si="9"/>
        <v>19</v>
      </c>
      <c r="J62" s="15" t="str">
        <f t="shared" si="10"/>
        <v>C</v>
      </c>
      <c r="K62" s="15" t="str">
        <f t="shared" si="11"/>
        <v>7</v>
      </c>
      <c r="L62" s="15">
        <f t="shared" si="0"/>
        <v>2</v>
      </c>
      <c r="M62" s="15" t="str">
        <f t="shared" si="24"/>
        <v>N</v>
      </c>
      <c r="N62" s="18">
        <f t="shared" si="13"/>
        <v>85</v>
      </c>
      <c r="O62" s="18">
        <f t="shared" si="26"/>
        <v>3970</v>
      </c>
      <c r="P62" s="18">
        <f t="shared" si="14"/>
        <v>480</v>
      </c>
      <c r="Q62" s="18">
        <f t="shared" si="15"/>
        <v>87</v>
      </c>
      <c r="R62" s="18">
        <f t="shared" si="16"/>
        <v>6</v>
      </c>
      <c r="S62" s="18">
        <v>3</v>
      </c>
      <c r="T62" s="18" t="s">
        <v>176</v>
      </c>
      <c r="U62" s="18" t="str">
        <f t="shared" si="27"/>
        <v>-</v>
      </c>
      <c r="V62" s="18" t="s">
        <v>5</v>
      </c>
      <c r="W62" s="18">
        <f t="shared" si="18"/>
        <v>66</v>
      </c>
      <c r="X62" s="18">
        <f t="shared" si="19"/>
        <v>161</v>
      </c>
      <c r="Y62" s="18">
        <f t="shared" si="20"/>
        <v>18</v>
      </c>
      <c r="Z62" s="18">
        <f t="shared" si="21"/>
        <v>15</v>
      </c>
      <c r="AA62" s="18" t="str">
        <f t="shared" si="22"/>
        <v>-</v>
      </c>
      <c r="AB62" s="22" t="str">
        <f t="shared" si="23"/>
        <v>-</v>
      </c>
    </row>
    <row r="63" spans="1:28" s="20" customFormat="1">
      <c r="A63" s="39" t="s">
        <v>80</v>
      </c>
      <c r="B63" s="15" t="str">
        <f t="shared" si="2"/>
        <v>5C</v>
      </c>
      <c r="C63" s="13" t="str">
        <f t="shared" si="3"/>
        <v>SE</v>
      </c>
      <c r="D63" s="14" t="str">
        <f t="shared" si="4"/>
        <v>B</v>
      </c>
      <c r="E63" s="14" t="str">
        <f t="shared" si="5"/>
        <v>A5</v>
      </c>
      <c r="F63" s="15" t="str">
        <f t="shared" si="6"/>
        <v/>
      </c>
      <c r="G63" s="15" t="str">
        <f t="shared" si="7"/>
        <v/>
      </c>
      <c r="H63" s="15" t="str">
        <f t="shared" si="8"/>
        <v>U</v>
      </c>
      <c r="I63" s="15" t="str">
        <f t="shared" si="9"/>
        <v>19</v>
      </c>
      <c r="J63" s="15" t="str">
        <f t="shared" si="10"/>
        <v>C</v>
      </c>
      <c r="K63" s="15" t="str">
        <f t="shared" si="11"/>
        <v>8</v>
      </c>
      <c r="L63" s="15">
        <f t="shared" si="0"/>
        <v>2</v>
      </c>
      <c r="M63" s="15" t="str">
        <f t="shared" si="24"/>
        <v>N</v>
      </c>
      <c r="N63" s="18">
        <f t="shared" si="13"/>
        <v>85</v>
      </c>
      <c r="O63" s="18">
        <f t="shared" si="26"/>
        <v>3970</v>
      </c>
      <c r="P63" s="18">
        <f t="shared" si="14"/>
        <v>480</v>
      </c>
      <c r="Q63" s="18">
        <f t="shared" si="15"/>
        <v>87</v>
      </c>
      <c r="R63" s="18">
        <f t="shared" si="16"/>
        <v>6</v>
      </c>
      <c r="S63" s="18">
        <v>3</v>
      </c>
      <c r="T63" s="18" t="s">
        <v>176</v>
      </c>
      <c r="U63" s="18" t="str">
        <f t="shared" si="27"/>
        <v>-</v>
      </c>
      <c r="V63" s="18" t="s">
        <v>5</v>
      </c>
      <c r="W63" s="18">
        <f t="shared" si="18"/>
        <v>66</v>
      </c>
      <c r="X63" s="18">
        <f t="shared" si="19"/>
        <v>161</v>
      </c>
      <c r="Y63" s="18">
        <f t="shared" si="20"/>
        <v>18</v>
      </c>
      <c r="Z63" s="18">
        <f t="shared" si="21"/>
        <v>15</v>
      </c>
      <c r="AA63" s="18" t="str">
        <f t="shared" si="22"/>
        <v>-</v>
      </c>
      <c r="AB63" s="22" t="str">
        <f t="shared" si="23"/>
        <v>-</v>
      </c>
    </row>
    <row r="64" spans="1:28" s="20" customFormat="1">
      <c r="A64" s="39" t="s">
        <v>81</v>
      </c>
      <c r="B64" s="15" t="str">
        <f t="shared" si="2"/>
        <v>5C</v>
      </c>
      <c r="C64" s="13" t="str">
        <f t="shared" si="3"/>
        <v>SE</v>
      </c>
      <c r="D64" s="14" t="str">
        <f t="shared" si="4"/>
        <v>B</v>
      </c>
      <c r="E64" s="14" t="str">
        <f t="shared" si="5"/>
        <v>A5</v>
      </c>
      <c r="F64" s="15" t="str">
        <f t="shared" si="6"/>
        <v/>
      </c>
      <c r="G64" s="15" t="str">
        <f t="shared" si="7"/>
        <v/>
      </c>
      <c r="H64" s="15" t="str">
        <f t="shared" si="8"/>
        <v>U</v>
      </c>
      <c r="I64" s="15" t="str">
        <f t="shared" si="9"/>
        <v>19</v>
      </c>
      <c r="J64" s="15" t="str">
        <f t="shared" si="10"/>
        <v>I</v>
      </c>
      <c r="K64" s="15" t="str">
        <f t="shared" si="11"/>
        <v>7</v>
      </c>
      <c r="L64" s="15">
        <f t="shared" si="0"/>
        <v>2</v>
      </c>
      <c r="M64" s="15" t="str">
        <f t="shared" si="24"/>
        <v>N</v>
      </c>
      <c r="N64" s="18">
        <f t="shared" si="13"/>
        <v>85</v>
      </c>
      <c r="O64" s="18">
        <f t="shared" si="26"/>
        <v>3970</v>
      </c>
      <c r="P64" s="18">
        <f t="shared" si="14"/>
        <v>480</v>
      </c>
      <c r="Q64" s="18">
        <f t="shared" si="15"/>
        <v>87</v>
      </c>
      <c r="R64" s="18">
        <f t="shared" si="16"/>
        <v>6</v>
      </c>
      <c r="S64" s="18">
        <v>3</v>
      </c>
      <c r="T64" s="18" t="s">
        <v>176</v>
      </c>
      <c r="U64" s="18" t="str">
        <f t="shared" si="27"/>
        <v>-</v>
      </c>
      <c r="V64" s="18" t="s">
        <v>5</v>
      </c>
      <c r="W64" s="18">
        <f t="shared" si="18"/>
        <v>66</v>
      </c>
      <c r="X64" s="18">
        <f t="shared" si="19"/>
        <v>161</v>
      </c>
      <c r="Y64" s="18">
        <f t="shared" si="20"/>
        <v>18</v>
      </c>
      <c r="Z64" s="18">
        <f t="shared" si="21"/>
        <v>15</v>
      </c>
      <c r="AA64" s="18" t="str">
        <f t="shared" si="22"/>
        <v>-</v>
      </c>
      <c r="AB64" s="22" t="str">
        <f t="shared" si="23"/>
        <v>-</v>
      </c>
    </row>
    <row r="65" spans="1:28" s="20" customFormat="1">
      <c r="A65" s="39" t="s">
        <v>82</v>
      </c>
      <c r="B65" s="15" t="str">
        <f t="shared" si="2"/>
        <v>5C</v>
      </c>
      <c r="C65" s="13" t="str">
        <f t="shared" si="3"/>
        <v>SE</v>
      </c>
      <c r="D65" s="14" t="str">
        <f t="shared" si="4"/>
        <v>B</v>
      </c>
      <c r="E65" s="14" t="str">
        <f t="shared" si="5"/>
        <v>A5</v>
      </c>
      <c r="F65" s="15" t="str">
        <f t="shared" si="6"/>
        <v/>
      </c>
      <c r="G65" s="15" t="str">
        <f t="shared" si="7"/>
        <v/>
      </c>
      <c r="H65" s="15" t="str">
        <f t="shared" si="8"/>
        <v>U</v>
      </c>
      <c r="I65" s="15" t="str">
        <f t="shared" si="9"/>
        <v>19</v>
      </c>
      <c r="J65" s="15" t="str">
        <f t="shared" si="10"/>
        <v>A</v>
      </c>
      <c r="K65" s="15" t="str">
        <f t="shared" si="11"/>
        <v>7</v>
      </c>
      <c r="L65" s="15">
        <f t="shared" si="0"/>
        <v>2</v>
      </c>
      <c r="M65" s="15" t="str">
        <f t="shared" si="24"/>
        <v>N</v>
      </c>
      <c r="N65" s="18">
        <f t="shared" si="13"/>
        <v>85</v>
      </c>
      <c r="O65" s="18">
        <f t="shared" si="26"/>
        <v>3970</v>
      </c>
      <c r="P65" s="18">
        <f t="shared" si="14"/>
        <v>480</v>
      </c>
      <c r="Q65" s="18">
        <f t="shared" si="15"/>
        <v>87</v>
      </c>
      <c r="R65" s="18">
        <f t="shared" si="16"/>
        <v>6</v>
      </c>
      <c r="S65" s="18">
        <v>3</v>
      </c>
      <c r="T65" s="18" t="s">
        <v>176</v>
      </c>
      <c r="U65" s="18" t="str">
        <f t="shared" si="27"/>
        <v>-</v>
      </c>
      <c r="V65" s="18" t="s">
        <v>5</v>
      </c>
      <c r="W65" s="18">
        <f t="shared" si="18"/>
        <v>66</v>
      </c>
      <c r="X65" s="18">
        <f t="shared" si="19"/>
        <v>161</v>
      </c>
      <c r="Y65" s="18">
        <f t="shared" si="20"/>
        <v>18</v>
      </c>
      <c r="Z65" s="18">
        <f t="shared" si="21"/>
        <v>15</v>
      </c>
      <c r="AA65" s="18" t="str">
        <f t="shared" si="22"/>
        <v>-</v>
      </c>
      <c r="AB65" s="22" t="str">
        <f t="shared" si="23"/>
        <v>-</v>
      </c>
    </row>
    <row r="66" spans="1:28" s="20" customFormat="1">
      <c r="A66" s="39" t="s">
        <v>83</v>
      </c>
      <c r="B66" s="15" t="str">
        <f t="shared" si="2"/>
        <v>5C</v>
      </c>
      <c r="C66" s="13" t="str">
        <f t="shared" si="3"/>
        <v>SE</v>
      </c>
      <c r="D66" s="14" t="str">
        <f t="shared" si="4"/>
        <v>B</v>
      </c>
      <c r="E66" s="14" t="str">
        <f t="shared" si="5"/>
        <v>A5</v>
      </c>
      <c r="F66" s="15" t="str">
        <f t="shared" si="6"/>
        <v/>
      </c>
      <c r="G66" s="15" t="str">
        <f t="shared" si="7"/>
        <v/>
      </c>
      <c r="H66" s="15" t="str">
        <f t="shared" si="8"/>
        <v>U</v>
      </c>
      <c r="I66" s="15" t="str">
        <f t="shared" si="9"/>
        <v>23</v>
      </c>
      <c r="J66" s="15" t="str">
        <f t="shared" si="10"/>
        <v>C</v>
      </c>
      <c r="K66" s="15" t="str">
        <f t="shared" si="11"/>
        <v>7</v>
      </c>
      <c r="L66" s="15">
        <f t="shared" si="0"/>
        <v>1</v>
      </c>
      <c r="M66" s="15" t="str">
        <f t="shared" si="24"/>
        <v>N</v>
      </c>
      <c r="N66" s="18">
        <f t="shared" si="13"/>
        <v>85</v>
      </c>
      <c r="O66" s="18">
        <f t="shared" si="26"/>
        <v>3970</v>
      </c>
      <c r="P66" s="18">
        <f t="shared" si="14"/>
        <v>480</v>
      </c>
      <c r="Q66" s="18">
        <f t="shared" si="15"/>
        <v>87</v>
      </c>
      <c r="R66" s="18">
        <f t="shared" si="16"/>
        <v>6</v>
      </c>
      <c r="S66" s="18">
        <v>3</v>
      </c>
      <c r="T66" s="18" t="s">
        <v>176</v>
      </c>
      <c r="U66" s="18" t="str">
        <f t="shared" si="27"/>
        <v>-</v>
      </c>
      <c r="V66" s="18" t="s">
        <v>5</v>
      </c>
      <c r="W66" s="18">
        <f t="shared" si="18"/>
        <v>145</v>
      </c>
      <c r="X66" s="18">
        <f t="shared" si="19"/>
        <v>181</v>
      </c>
      <c r="Y66" s="18">
        <f t="shared" si="20"/>
        <v>35</v>
      </c>
      <c r="Z66" s="18">
        <f t="shared" si="21"/>
        <v>31</v>
      </c>
      <c r="AA66" s="18" t="str">
        <f t="shared" si="22"/>
        <v>-</v>
      </c>
      <c r="AB66" s="22" t="str">
        <f t="shared" si="23"/>
        <v>-</v>
      </c>
    </row>
    <row r="67" spans="1:28" s="20" customFormat="1">
      <c r="A67" s="39" t="s">
        <v>84</v>
      </c>
      <c r="B67" s="15" t="str">
        <f t="shared" si="2"/>
        <v>5C</v>
      </c>
      <c r="C67" s="13" t="str">
        <f t="shared" si="3"/>
        <v>SE</v>
      </c>
      <c r="D67" s="14" t="str">
        <f t="shared" si="4"/>
        <v>B</v>
      </c>
      <c r="E67" s="14" t="str">
        <f t="shared" si="5"/>
        <v>A5</v>
      </c>
      <c r="F67" s="15" t="str">
        <f t="shared" si="6"/>
        <v/>
      </c>
      <c r="G67" s="15" t="str">
        <f t="shared" si="7"/>
        <v/>
      </c>
      <c r="H67" s="15" t="str">
        <f t="shared" si="8"/>
        <v>U</v>
      </c>
      <c r="I67" s="15" t="str">
        <f t="shared" si="9"/>
        <v>23</v>
      </c>
      <c r="J67" s="15" t="str">
        <f t="shared" si="10"/>
        <v>C</v>
      </c>
      <c r="K67" s="15" t="str">
        <f t="shared" si="11"/>
        <v>8</v>
      </c>
      <c r="L67" s="15">
        <f t="shared" si="0"/>
        <v>1</v>
      </c>
      <c r="M67" s="15" t="str">
        <f t="shared" si="24"/>
        <v>N</v>
      </c>
      <c r="N67" s="18">
        <f t="shared" si="13"/>
        <v>85</v>
      </c>
      <c r="O67" s="18">
        <f t="shared" si="26"/>
        <v>3970</v>
      </c>
      <c r="P67" s="18">
        <f t="shared" si="14"/>
        <v>480</v>
      </c>
      <c r="Q67" s="18">
        <f t="shared" si="15"/>
        <v>87</v>
      </c>
      <c r="R67" s="18">
        <f t="shared" si="16"/>
        <v>6</v>
      </c>
      <c r="S67" s="18">
        <v>3</v>
      </c>
      <c r="T67" s="18" t="s">
        <v>176</v>
      </c>
      <c r="U67" s="18" t="str">
        <f t="shared" si="27"/>
        <v>-</v>
      </c>
      <c r="V67" s="18" t="s">
        <v>5</v>
      </c>
      <c r="W67" s="18">
        <f t="shared" si="18"/>
        <v>145</v>
      </c>
      <c r="X67" s="18">
        <f t="shared" si="19"/>
        <v>181</v>
      </c>
      <c r="Y67" s="18">
        <f t="shared" si="20"/>
        <v>35</v>
      </c>
      <c r="Z67" s="18">
        <f t="shared" si="21"/>
        <v>31</v>
      </c>
      <c r="AA67" s="18" t="str">
        <f t="shared" si="22"/>
        <v>-</v>
      </c>
      <c r="AB67" s="22" t="str">
        <f t="shared" si="23"/>
        <v>-</v>
      </c>
    </row>
    <row r="68" spans="1:28" s="20" customFormat="1">
      <c r="A68" s="39" t="s">
        <v>85</v>
      </c>
      <c r="B68" s="15" t="str">
        <f t="shared" si="2"/>
        <v>5C</v>
      </c>
      <c r="C68" s="13" t="str">
        <f t="shared" si="3"/>
        <v>SE</v>
      </c>
      <c r="D68" s="14" t="str">
        <f t="shared" si="4"/>
        <v>B</v>
      </c>
      <c r="E68" s="14" t="str">
        <f t="shared" si="5"/>
        <v>A5</v>
      </c>
      <c r="F68" s="15" t="str">
        <f t="shared" si="6"/>
        <v/>
      </c>
      <c r="G68" s="15" t="str">
        <f t="shared" si="7"/>
        <v/>
      </c>
      <c r="H68" s="15" t="str">
        <f t="shared" si="8"/>
        <v>U</v>
      </c>
      <c r="I68" s="15" t="str">
        <f t="shared" si="9"/>
        <v>23</v>
      </c>
      <c r="J68" s="15" t="str">
        <f t="shared" si="10"/>
        <v>I</v>
      </c>
      <c r="K68" s="15" t="str">
        <f t="shared" si="11"/>
        <v>7</v>
      </c>
      <c r="L68" s="15">
        <f t="shared" ref="L68:L131" si="28">IF($D68="B",IF(MID($A68,13,1)="S",1,2),2)</f>
        <v>1</v>
      </c>
      <c r="M68" s="15" t="str">
        <f t="shared" si="24"/>
        <v>N</v>
      </c>
      <c r="N68" s="18">
        <f t="shared" si="13"/>
        <v>85</v>
      </c>
      <c r="O68" s="18">
        <f t="shared" si="26"/>
        <v>3970</v>
      </c>
      <c r="P68" s="18">
        <f t="shared" si="14"/>
        <v>480</v>
      </c>
      <c r="Q68" s="18">
        <f t="shared" si="15"/>
        <v>87</v>
      </c>
      <c r="R68" s="18">
        <f t="shared" si="16"/>
        <v>6</v>
      </c>
      <c r="S68" s="18">
        <v>3</v>
      </c>
      <c r="T68" s="18" t="s">
        <v>176</v>
      </c>
      <c r="U68" s="18" t="str">
        <f t="shared" si="27"/>
        <v>-</v>
      </c>
      <c r="V68" s="18" t="s">
        <v>5</v>
      </c>
      <c r="W68" s="18">
        <f t="shared" si="18"/>
        <v>145</v>
      </c>
      <c r="X68" s="18">
        <f t="shared" si="19"/>
        <v>181</v>
      </c>
      <c r="Y68" s="18">
        <f t="shared" si="20"/>
        <v>35</v>
      </c>
      <c r="Z68" s="18">
        <f t="shared" si="21"/>
        <v>31</v>
      </c>
      <c r="AA68" s="18" t="str">
        <f t="shared" si="22"/>
        <v>-</v>
      </c>
      <c r="AB68" s="22" t="str">
        <f t="shared" si="23"/>
        <v>-</v>
      </c>
    </row>
    <row r="69" spans="1:28" s="20" customFormat="1">
      <c r="A69" s="39" t="s">
        <v>86</v>
      </c>
      <c r="B69" s="15" t="str">
        <f t="shared" ref="B69:B132" si="29">LEFT(A69,2)</f>
        <v>5C</v>
      </c>
      <c r="C69" s="13" t="str">
        <f t="shared" ref="C69:C132" si="30">MID(A69,3,2)</f>
        <v>SE</v>
      </c>
      <c r="D69" s="14" t="str">
        <f t="shared" ref="D69:D132" si="31">MID(A69,5,1)</f>
        <v>B</v>
      </c>
      <c r="E69" s="14" t="str">
        <f t="shared" ref="E69:E132" si="32">MID(A69,6,2)</f>
        <v>A5</v>
      </c>
      <c r="F69" s="15" t="str">
        <f t="shared" ref="F69:F132" si="33">IF($C69&lt;&gt;"SE",MID($A69,8,1),"")</f>
        <v/>
      </c>
      <c r="G69" s="15" t="str">
        <f t="shared" ref="G69:G132" si="34">IF($C69&lt;&gt;"SE",MID($A69,9,1),"")</f>
        <v/>
      </c>
      <c r="H69" s="15" t="str">
        <f t="shared" ref="H69:H132" si="35">IF($C69="SE",MID($A69,8,1),MID($A69,10,1))</f>
        <v>U</v>
      </c>
      <c r="I69" s="15" t="str">
        <f t="shared" ref="I69:I132" si="36">IF($C69="SE",MID($A69,9,2),MID($A69,11,2))</f>
        <v>23</v>
      </c>
      <c r="J69" s="15" t="str">
        <f t="shared" ref="J69:J132" si="37">IF($C69="SE",MID($A69,11,1),MID($A69,13,1))</f>
        <v>C</v>
      </c>
      <c r="K69" s="15" t="str">
        <f t="shared" ref="K69:K132" si="38">IF($C69="SE",MID($A69,12,1),MID($A69,14,1))</f>
        <v>6</v>
      </c>
      <c r="L69" s="15">
        <f t="shared" si="28"/>
        <v>2</v>
      </c>
      <c r="M69" s="15" t="str">
        <f t="shared" si="24"/>
        <v>N</v>
      </c>
      <c r="N69" s="18">
        <f t="shared" ref="N69:N132" si="39">IF(RIGHT($E69,1)="2",25,IF(RIGHT($E69,1)="4",40,IF(RIGHT($E69,1)="5",85,IF(RIGHT($E69,1)="6",110,0))))</f>
        <v>85</v>
      </c>
      <c r="O69" s="18">
        <f t="shared" si="26"/>
        <v>3970</v>
      </c>
      <c r="P69" s="18">
        <f t="shared" ref="P69:P132" si="40">IF(RIGHT($E69,1)="2",138,IF(RIGHT($E69,1)="4",231,IF(RIGHT($E69,1)="5",480,IF(RIGHT($E69,1)="6",621,0))))</f>
        <v>480</v>
      </c>
      <c r="Q69" s="18">
        <f t="shared" ref="Q69:Q132" si="41">IF(RIGHT($E69,1)="2",36,IF(RIGHT($E69,1)="4",58,IF(RIGHT($E69,1)="5",87,IF(RIGHT($E69,1)="6",112,0))))</f>
        <v>87</v>
      </c>
      <c r="R69" s="18">
        <f t="shared" ref="R69:R132" si="42">IF(RIGHT($E69,1)="2",5,IF(RIGHT($E69,1)="4",5,IF(RIGHT($E69,1)="5",6,IF(RIGHT($E69,1)="6",6,0))))</f>
        <v>6</v>
      </c>
      <c r="S69" s="18">
        <v>3</v>
      </c>
      <c r="T69" s="18" t="s">
        <v>176</v>
      </c>
      <c r="U69" s="18" t="str">
        <f t="shared" si="27"/>
        <v>-</v>
      </c>
      <c r="V69" s="18" t="s">
        <v>5</v>
      </c>
      <c r="W69" s="18">
        <f t="shared" ref="W69:W132" si="43">IF(I69="19",66,IF(I69="23",145,IF(I69="31",288,0)))</f>
        <v>145</v>
      </c>
      <c r="X69" s="18">
        <f t="shared" ref="X69:X132" si="44">IF(I69="19",161,181)</f>
        <v>181</v>
      </c>
      <c r="Y69" s="18">
        <f t="shared" ref="Y69:Y132" si="45">IF($I69="19",18,IF($I69="23",35,IF($I69="31",72,0)))</f>
        <v>35</v>
      </c>
      <c r="Z69" s="18">
        <f t="shared" ref="Z69:Z132" si="46">IF($I69="19",15,IF($I69="23",31,IF($I69="31",72,0)))</f>
        <v>31</v>
      </c>
      <c r="AA69" s="18" t="str">
        <f t="shared" ref="AA69:AA132" si="47">IF($G69="6",IF($F69="C",6,9),"-")</f>
        <v>-</v>
      </c>
      <c r="AB69" s="22" t="str">
        <f t="shared" ref="AB69:AB132" si="48">IF($G69="5",IF($F69="C",6,9),"-")</f>
        <v>-</v>
      </c>
    </row>
    <row r="70" spans="1:28" s="20" customFormat="1">
      <c r="A70" s="39" t="s">
        <v>87</v>
      </c>
      <c r="B70" s="15" t="str">
        <f t="shared" si="29"/>
        <v>5C</v>
      </c>
      <c r="C70" s="13" t="str">
        <f t="shared" si="30"/>
        <v>SE</v>
      </c>
      <c r="D70" s="14" t="str">
        <f t="shared" si="31"/>
        <v>B</v>
      </c>
      <c r="E70" s="14" t="str">
        <f t="shared" si="32"/>
        <v>A5</v>
      </c>
      <c r="F70" s="15" t="str">
        <f t="shared" si="33"/>
        <v/>
      </c>
      <c r="G70" s="15" t="str">
        <f t="shared" si="34"/>
        <v/>
      </c>
      <c r="H70" s="15" t="str">
        <f t="shared" si="35"/>
        <v>U</v>
      </c>
      <c r="I70" s="15" t="str">
        <f t="shared" si="36"/>
        <v>23</v>
      </c>
      <c r="J70" s="15" t="str">
        <f t="shared" si="37"/>
        <v>C</v>
      </c>
      <c r="K70" s="15" t="str">
        <f t="shared" si="38"/>
        <v>7</v>
      </c>
      <c r="L70" s="15">
        <f t="shared" si="28"/>
        <v>2</v>
      </c>
      <c r="M70" s="15" t="str">
        <f t="shared" ref="M70:M121" si="49">IF($C70="SE",IF(L70=1,MID($A70,14,3),MID($A70,13,3)),MID($A70,15,3))</f>
        <v>N</v>
      </c>
      <c r="N70" s="18">
        <f t="shared" si="39"/>
        <v>85</v>
      </c>
      <c r="O70" s="18">
        <f t="shared" si="26"/>
        <v>3970</v>
      </c>
      <c r="P70" s="18">
        <f t="shared" si="40"/>
        <v>480</v>
      </c>
      <c r="Q70" s="18">
        <f t="shared" si="41"/>
        <v>87</v>
      </c>
      <c r="R70" s="18">
        <f t="shared" si="42"/>
        <v>6</v>
      </c>
      <c r="S70" s="18">
        <v>3</v>
      </c>
      <c r="T70" s="18" t="s">
        <v>176</v>
      </c>
      <c r="U70" s="18" t="str">
        <f t="shared" si="27"/>
        <v>-</v>
      </c>
      <c r="V70" s="18" t="s">
        <v>5</v>
      </c>
      <c r="W70" s="18">
        <f t="shared" si="43"/>
        <v>145</v>
      </c>
      <c r="X70" s="18">
        <f t="shared" si="44"/>
        <v>181</v>
      </c>
      <c r="Y70" s="18">
        <f t="shared" si="45"/>
        <v>35</v>
      </c>
      <c r="Z70" s="18">
        <f t="shared" si="46"/>
        <v>31</v>
      </c>
      <c r="AA70" s="18" t="str">
        <f t="shared" si="47"/>
        <v>-</v>
      </c>
      <c r="AB70" s="22" t="str">
        <f t="shared" si="48"/>
        <v>-</v>
      </c>
    </row>
    <row r="71" spans="1:28" s="20" customFormat="1">
      <c r="A71" s="39" t="s">
        <v>88</v>
      </c>
      <c r="B71" s="15" t="str">
        <f t="shared" si="29"/>
        <v>5C</v>
      </c>
      <c r="C71" s="13" t="str">
        <f t="shared" si="30"/>
        <v>SE</v>
      </c>
      <c r="D71" s="14" t="str">
        <f t="shared" si="31"/>
        <v>B</v>
      </c>
      <c r="E71" s="14" t="str">
        <f t="shared" si="32"/>
        <v>A5</v>
      </c>
      <c r="F71" s="15" t="str">
        <f t="shared" si="33"/>
        <v/>
      </c>
      <c r="G71" s="15" t="str">
        <f t="shared" si="34"/>
        <v/>
      </c>
      <c r="H71" s="15" t="str">
        <f t="shared" si="35"/>
        <v>U</v>
      </c>
      <c r="I71" s="15" t="str">
        <f t="shared" si="36"/>
        <v>23</v>
      </c>
      <c r="J71" s="15" t="str">
        <f t="shared" si="37"/>
        <v>C</v>
      </c>
      <c r="K71" s="15" t="str">
        <f t="shared" si="38"/>
        <v>8</v>
      </c>
      <c r="L71" s="15">
        <f t="shared" si="28"/>
        <v>2</v>
      </c>
      <c r="M71" s="15" t="str">
        <f t="shared" si="49"/>
        <v>N</v>
      </c>
      <c r="N71" s="18">
        <f t="shared" si="39"/>
        <v>85</v>
      </c>
      <c r="O71" s="18">
        <f t="shared" si="26"/>
        <v>3970</v>
      </c>
      <c r="P71" s="18">
        <f t="shared" si="40"/>
        <v>480</v>
      </c>
      <c r="Q71" s="18">
        <f t="shared" si="41"/>
        <v>87</v>
      </c>
      <c r="R71" s="18">
        <f t="shared" si="42"/>
        <v>6</v>
      </c>
      <c r="S71" s="18">
        <v>3</v>
      </c>
      <c r="T71" s="18" t="s">
        <v>176</v>
      </c>
      <c r="U71" s="18" t="str">
        <f t="shared" si="27"/>
        <v>-</v>
      </c>
      <c r="V71" s="18" t="s">
        <v>5</v>
      </c>
      <c r="W71" s="18">
        <f t="shared" si="43"/>
        <v>145</v>
      </c>
      <c r="X71" s="18">
        <f t="shared" si="44"/>
        <v>181</v>
      </c>
      <c r="Y71" s="18">
        <f t="shared" si="45"/>
        <v>35</v>
      </c>
      <c r="Z71" s="18">
        <f t="shared" si="46"/>
        <v>31</v>
      </c>
      <c r="AA71" s="18" t="str">
        <f t="shared" si="47"/>
        <v>-</v>
      </c>
      <c r="AB71" s="22" t="str">
        <f t="shared" si="48"/>
        <v>-</v>
      </c>
    </row>
    <row r="72" spans="1:28" s="20" customFormat="1">
      <c r="A72" s="39" t="s">
        <v>89</v>
      </c>
      <c r="B72" s="15" t="str">
        <f t="shared" si="29"/>
        <v>5C</v>
      </c>
      <c r="C72" s="13" t="str">
        <f t="shared" si="30"/>
        <v>SE</v>
      </c>
      <c r="D72" s="14" t="str">
        <f t="shared" si="31"/>
        <v>B</v>
      </c>
      <c r="E72" s="14" t="str">
        <f t="shared" si="32"/>
        <v>A5</v>
      </c>
      <c r="F72" s="15" t="str">
        <f t="shared" si="33"/>
        <v/>
      </c>
      <c r="G72" s="15" t="str">
        <f t="shared" si="34"/>
        <v/>
      </c>
      <c r="H72" s="15" t="str">
        <f t="shared" si="35"/>
        <v>U</v>
      </c>
      <c r="I72" s="15" t="str">
        <f t="shared" si="36"/>
        <v>23</v>
      </c>
      <c r="J72" s="15" t="str">
        <f t="shared" si="37"/>
        <v>I</v>
      </c>
      <c r="K72" s="15" t="str">
        <f t="shared" si="38"/>
        <v>7</v>
      </c>
      <c r="L72" s="15">
        <f t="shared" si="28"/>
        <v>2</v>
      </c>
      <c r="M72" s="15" t="str">
        <f t="shared" si="49"/>
        <v>N</v>
      </c>
      <c r="N72" s="18">
        <f t="shared" si="39"/>
        <v>85</v>
      </c>
      <c r="O72" s="18">
        <f t="shared" si="26"/>
        <v>3970</v>
      </c>
      <c r="P72" s="18">
        <f t="shared" si="40"/>
        <v>480</v>
      </c>
      <c r="Q72" s="18">
        <f t="shared" si="41"/>
        <v>87</v>
      </c>
      <c r="R72" s="18">
        <f t="shared" si="42"/>
        <v>6</v>
      </c>
      <c r="S72" s="18">
        <v>3</v>
      </c>
      <c r="T72" s="18" t="s">
        <v>176</v>
      </c>
      <c r="U72" s="18" t="str">
        <f t="shared" si="27"/>
        <v>-</v>
      </c>
      <c r="V72" s="18" t="s">
        <v>5</v>
      </c>
      <c r="W72" s="18">
        <f t="shared" si="43"/>
        <v>145</v>
      </c>
      <c r="X72" s="18">
        <f t="shared" si="44"/>
        <v>181</v>
      </c>
      <c r="Y72" s="18">
        <f t="shared" si="45"/>
        <v>35</v>
      </c>
      <c r="Z72" s="18">
        <f t="shared" si="46"/>
        <v>31</v>
      </c>
      <c r="AA72" s="18" t="str">
        <f t="shared" si="47"/>
        <v>-</v>
      </c>
      <c r="AB72" s="22" t="str">
        <f t="shared" si="48"/>
        <v>-</v>
      </c>
    </row>
    <row r="73" spans="1:28" s="20" customFormat="1">
      <c r="A73" s="39" t="s">
        <v>90</v>
      </c>
      <c r="B73" s="15" t="str">
        <f t="shared" si="29"/>
        <v>5C</v>
      </c>
      <c r="C73" s="13" t="str">
        <f t="shared" si="30"/>
        <v>SE</v>
      </c>
      <c r="D73" s="14" t="str">
        <f t="shared" si="31"/>
        <v>B</v>
      </c>
      <c r="E73" s="14" t="str">
        <f t="shared" si="32"/>
        <v>A5</v>
      </c>
      <c r="F73" s="15" t="str">
        <f t="shared" si="33"/>
        <v/>
      </c>
      <c r="G73" s="15" t="str">
        <f t="shared" si="34"/>
        <v/>
      </c>
      <c r="H73" s="15" t="str">
        <f t="shared" si="35"/>
        <v>U</v>
      </c>
      <c r="I73" s="15" t="str">
        <f t="shared" si="36"/>
        <v>23</v>
      </c>
      <c r="J73" s="15" t="str">
        <f t="shared" si="37"/>
        <v>A</v>
      </c>
      <c r="K73" s="15" t="str">
        <f t="shared" si="38"/>
        <v>7</v>
      </c>
      <c r="L73" s="15">
        <f t="shared" si="28"/>
        <v>2</v>
      </c>
      <c r="M73" s="15" t="str">
        <f t="shared" si="49"/>
        <v>N</v>
      </c>
      <c r="N73" s="18">
        <f t="shared" si="39"/>
        <v>85</v>
      </c>
      <c r="O73" s="18">
        <f t="shared" si="26"/>
        <v>3970</v>
      </c>
      <c r="P73" s="18">
        <f t="shared" si="40"/>
        <v>480</v>
      </c>
      <c r="Q73" s="18">
        <f t="shared" si="41"/>
        <v>87</v>
      </c>
      <c r="R73" s="18">
        <f t="shared" si="42"/>
        <v>6</v>
      </c>
      <c r="S73" s="18">
        <v>3</v>
      </c>
      <c r="T73" s="18" t="s">
        <v>176</v>
      </c>
      <c r="U73" s="18" t="str">
        <f t="shared" si="27"/>
        <v>-</v>
      </c>
      <c r="V73" s="18" t="s">
        <v>5</v>
      </c>
      <c r="W73" s="18">
        <f t="shared" si="43"/>
        <v>145</v>
      </c>
      <c r="X73" s="18">
        <f t="shared" si="44"/>
        <v>181</v>
      </c>
      <c r="Y73" s="18">
        <f t="shared" si="45"/>
        <v>35</v>
      </c>
      <c r="Z73" s="18">
        <f t="shared" si="46"/>
        <v>31</v>
      </c>
      <c r="AA73" s="18" t="str">
        <f t="shared" si="47"/>
        <v>-</v>
      </c>
      <c r="AB73" s="22" t="str">
        <f t="shared" si="48"/>
        <v>-</v>
      </c>
    </row>
    <row r="74" spans="1:28" s="20" customFormat="1">
      <c r="A74" s="39" t="s">
        <v>91</v>
      </c>
      <c r="B74" s="15" t="str">
        <f t="shared" si="29"/>
        <v>5C</v>
      </c>
      <c r="C74" s="13" t="str">
        <f t="shared" si="30"/>
        <v>SE</v>
      </c>
      <c r="D74" s="14" t="str">
        <f t="shared" si="31"/>
        <v>M</v>
      </c>
      <c r="E74" s="14" t="str">
        <f t="shared" si="32"/>
        <v>A5</v>
      </c>
      <c r="F74" s="15" t="str">
        <f t="shared" si="33"/>
        <v/>
      </c>
      <c r="G74" s="15" t="str">
        <f t="shared" si="34"/>
        <v/>
      </c>
      <c r="H74" s="15" t="str">
        <f t="shared" si="35"/>
        <v>U</v>
      </c>
      <c r="I74" s="15" t="str">
        <f t="shared" si="36"/>
        <v>23</v>
      </c>
      <c r="J74" s="15" t="str">
        <f t="shared" si="37"/>
        <v>C</v>
      </c>
      <c r="K74" s="15" t="str">
        <f t="shared" si="38"/>
        <v>6</v>
      </c>
      <c r="L74" s="15">
        <f t="shared" si="28"/>
        <v>2</v>
      </c>
      <c r="M74" s="15" t="str">
        <f t="shared" si="49"/>
        <v>N</v>
      </c>
      <c r="N74" s="18">
        <f t="shared" si="39"/>
        <v>85</v>
      </c>
      <c r="O74" s="18">
        <f t="shared" si="26"/>
        <v>3970</v>
      </c>
      <c r="P74" s="18">
        <f t="shared" si="40"/>
        <v>480</v>
      </c>
      <c r="Q74" s="18">
        <f t="shared" si="41"/>
        <v>87</v>
      </c>
      <c r="R74" s="18">
        <f t="shared" si="42"/>
        <v>6</v>
      </c>
      <c r="S74" s="18">
        <v>3</v>
      </c>
      <c r="T74" s="18" t="s">
        <v>176</v>
      </c>
      <c r="U74" s="18">
        <f t="shared" si="27"/>
        <v>1</v>
      </c>
      <c r="V74" s="18" t="s">
        <v>5</v>
      </c>
      <c r="W74" s="18">
        <f t="shared" si="43"/>
        <v>145</v>
      </c>
      <c r="X74" s="18">
        <f t="shared" si="44"/>
        <v>181</v>
      </c>
      <c r="Y74" s="18">
        <f t="shared" si="45"/>
        <v>35</v>
      </c>
      <c r="Z74" s="18">
        <f t="shared" si="46"/>
        <v>31</v>
      </c>
      <c r="AA74" s="18" t="str">
        <f t="shared" si="47"/>
        <v>-</v>
      </c>
      <c r="AB74" s="22" t="str">
        <f t="shared" si="48"/>
        <v>-</v>
      </c>
    </row>
    <row r="75" spans="1:28" s="20" customFormat="1">
      <c r="A75" s="39" t="s">
        <v>92</v>
      </c>
      <c r="B75" s="15" t="str">
        <f t="shared" si="29"/>
        <v>5C</v>
      </c>
      <c r="C75" s="13" t="str">
        <f t="shared" si="30"/>
        <v>SE</v>
      </c>
      <c r="D75" s="14" t="str">
        <f t="shared" si="31"/>
        <v>M</v>
      </c>
      <c r="E75" s="14" t="str">
        <f t="shared" si="32"/>
        <v>A5</v>
      </c>
      <c r="F75" s="15" t="str">
        <f t="shared" si="33"/>
        <v/>
      </c>
      <c r="G75" s="15" t="str">
        <f t="shared" si="34"/>
        <v/>
      </c>
      <c r="H75" s="15" t="str">
        <f t="shared" si="35"/>
        <v>U</v>
      </c>
      <c r="I75" s="15" t="str">
        <f t="shared" si="36"/>
        <v>23</v>
      </c>
      <c r="J75" s="15" t="str">
        <f t="shared" si="37"/>
        <v>C</v>
      </c>
      <c r="K75" s="15" t="str">
        <f t="shared" si="38"/>
        <v>7</v>
      </c>
      <c r="L75" s="15">
        <f t="shared" si="28"/>
        <v>2</v>
      </c>
      <c r="M75" s="15" t="str">
        <f t="shared" si="49"/>
        <v>N</v>
      </c>
      <c r="N75" s="18">
        <f t="shared" si="39"/>
        <v>85</v>
      </c>
      <c r="O75" s="18">
        <f t="shared" si="26"/>
        <v>3970</v>
      </c>
      <c r="P75" s="18">
        <f t="shared" si="40"/>
        <v>480</v>
      </c>
      <c r="Q75" s="18">
        <f t="shared" si="41"/>
        <v>87</v>
      </c>
      <c r="R75" s="18">
        <f t="shared" si="42"/>
        <v>6</v>
      </c>
      <c r="S75" s="18">
        <v>3</v>
      </c>
      <c r="T75" s="18" t="s">
        <v>176</v>
      </c>
      <c r="U75" s="18">
        <f t="shared" si="27"/>
        <v>1</v>
      </c>
      <c r="V75" s="18" t="s">
        <v>5</v>
      </c>
      <c r="W75" s="18">
        <f t="shared" si="43"/>
        <v>145</v>
      </c>
      <c r="X75" s="18">
        <f t="shared" si="44"/>
        <v>181</v>
      </c>
      <c r="Y75" s="18">
        <f t="shared" si="45"/>
        <v>35</v>
      </c>
      <c r="Z75" s="18">
        <f t="shared" si="46"/>
        <v>31</v>
      </c>
      <c r="AA75" s="18" t="str">
        <f t="shared" si="47"/>
        <v>-</v>
      </c>
      <c r="AB75" s="22" t="str">
        <f t="shared" si="48"/>
        <v>-</v>
      </c>
    </row>
    <row r="76" spans="1:28" s="20" customFormat="1">
      <c r="A76" s="39" t="s">
        <v>93</v>
      </c>
      <c r="B76" s="15" t="str">
        <f t="shared" si="29"/>
        <v>5C</v>
      </c>
      <c r="C76" s="13" t="str">
        <f t="shared" si="30"/>
        <v>SE</v>
      </c>
      <c r="D76" s="14" t="str">
        <f t="shared" si="31"/>
        <v>M</v>
      </c>
      <c r="E76" s="14" t="str">
        <f t="shared" si="32"/>
        <v>A5</v>
      </c>
      <c r="F76" s="15" t="str">
        <f t="shared" si="33"/>
        <v/>
      </c>
      <c r="G76" s="15" t="str">
        <f t="shared" si="34"/>
        <v/>
      </c>
      <c r="H76" s="15" t="str">
        <f t="shared" si="35"/>
        <v>U</v>
      </c>
      <c r="I76" s="15" t="str">
        <f t="shared" si="36"/>
        <v>23</v>
      </c>
      <c r="J76" s="15" t="str">
        <f t="shared" si="37"/>
        <v>C</v>
      </c>
      <c r="K76" s="15" t="str">
        <f t="shared" si="38"/>
        <v>8</v>
      </c>
      <c r="L76" s="15">
        <f t="shared" si="28"/>
        <v>2</v>
      </c>
      <c r="M76" s="15" t="str">
        <f t="shared" si="49"/>
        <v>N</v>
      </c>
      <c r="N76" s="18">
        <f t="shared" si="39"/>
        <v>85</v>
      </c>
      <c r="O76" s="18">
        <f t="shared" si="26"/>
        <v>3970</v>
      </c>
      <c r="P76" s="18">
        <f t="shared" si="40"/>
        <v>480</v>
      </c>
      <c r="Q76" s="18">
        <f t="shared" si="41"/>
        <v>87</v>
      </c>
      <c r="R76" s="18">
        <f t="shared" si="42"/>
        <v>6</v>
      </c>
      <c r="S76" s="18">
        <v>3</v>
      </c>
      <c r="T76" s="18" t="s">
        <v>176</v>
      </c>
      <c r="U76" s="18">
        <f t="shared" si="27"/>
        <v>1</v>
      </c>
      <c r="V76" s="18" t="s">
        <v>5</v>
      </c>
      <c r="W76" s="18">
        <f t="shared" si="43"/>
        <v>145</v>
      </c>
      <c r="X76" s="18">
        <f t="shared" si="44"/>
        <v>181</v>
      </c>
      <c r="Y76" s="18">
        <f t="shared" si="45"/>
        <v>35</v>
      </c>
      <c r="Z76" s="18">
        <f t="shared" si="46"/>
        <v>31</v>
      </c>
      <c r="AA76" s="18" t="str">
        <f t="shared" si="47"/>
        <v>-</v>
      </c>
      <c r="AB76" s="22" t="str">
        <f t="shared" si="48"/>
        <v>-</v>
      </c>
    </row>
    <row r="77" spans="1:28" s="20" customFormat="1">
      <c r="A77" s="39" t="s">
        <v>94</v>
      </c>
      <c r="B77" s="15" t="str">
        <f t="shared" si="29"/>
        <v>5C</v>
      </c>
      <c r="C77" s="13" t="str">
        <f t="shared" si="30"/>
        <v>SE</v>
      </c>
      <c r="D77" s="14" t="str">
        <f t="shared" si="31"/>
        <v>M</v>
      </c>
      <c r="E77" s="14" t="str">
        <f t="shared" si="32"/>
        <v>A5</v>
      </c>
      <c r="F77" s="15" t="str">
        <f t="shared" si="33"/>
        <v/>
      </c>
      <c r="G77" s="15" t="str">
        <f t="shared" si="34"/>
        <v/>
      </c>
      <c r="H77" s="15" t="str">
        <f t="shared" si="35"/>
        <v>U</v>
      </c>
      <c r="I77" s="15" t="str">
        <f t="shared" si="36"/>
        <v>23</v>
      </c>
      <c r="J77" s="15" t="str">
        <f t="shared" si="37"/>
        <v>I</v>
      </c>
      <c r="K77" s="15" t="str">
        <f t="shared" si="38"/>
        <v>7</v>
      </c>
      <c r="L77" s="15">
        <f t="shared" si="28"/>
        <v>2</v>
      </c>
      <c r="M77" s="15" t="str">
        <f t="shared" si="49"/>
        <v>N</v>
      </c>
      <c r="N77" s="18">
        <f t="shared" si="39"/>
        <v>85</v>
      </c>
      <c r="O77" s="18">
        <f t="shared" si="26"/>
        <v>3970</v>
      </c>
      <c r="P77" s="18">
        <f t="shared" si="40"/>
        <v>480</v>
      </c>
      <c r="Q77" s="18">
        <f t="shared" si="41"/>
        <v>87</v>
      </c>
      <c r="R77" s="18">
        <f t="shared" si="42"/>
        <v>6</v>
      </c>
      <c r="S77" s="18">
        <v>3</v>
      </c>
      <c r="T77" s="18" t="s">
        <v>176</v>
      </c>
      <c r="U77" s="18">
        <f t="shared" si="27"/>
        <v>1</v>
      </c>
      <c r="V77" s="18" t="s">
        <v>5</v>
      </c>
      <c r="W77" s="18">
        <f t="shared" si="43"/>
        <v>145</v>
      </c>
      <c r="X77" s="18">
        <f t="shared" si="44"/>
        <v>181</v>
      </c>
      <c r="Y77" s="18">
        <f t="shared" si="45"/>
        <v>35</v>
      </c>
      <c r="Z77" s="18">
        <f t="shared" si="46"/>
        <v>31</v>
      </c>
      <c r="AA77" s="18" t="str">
        <f t="shared" si="47"/>
        <v>-</v>
      </c>
      <c r="AB77" s="22" t="str">
        <f t="shared" si="48"/>
        <v>-</v>
      </c>
    </row>
    <row r="78" spans="1:28">
      <c r="A78" s="40" t="s">
        <v>95</v>
      </c>
      <c r="B78" s="15" t="str">
        <f t="shared" si="29"/>
        <v>5C</v>
      </c>
      <c r="C78" s="13" t="str">
        <f t="shared" si="30"/>
        <v>SE</v>
      </c>
      <c r="D78" s="14" t="str">
        <f t="shared" si="31"/>
        <v>M</v>
      </c>
      <c r="E78" s="14" t="str">
        <f t="shared" si="32"/>
        <v>A5</v>
      </c>
      <c r="F78" s="15" t="str">
        <f t="shared" si="33"/>
        <v/>
      </c>
      <c r="G78" s="15" t="str">
        <f t="shared" si="34"/>
        <v/>
      </c>
      <c r="H78" s="15" t="str">
        <f t="shared" si="35"/>
        <v>U</v>
      </c>
      <c r="I78" s="15" t="str">
        <f t="shared" si="36"/>
        <v>23</v>
      </c>
      <c r="J78" s="15" t="str">
        <f t="shared" si="37"/>
        <v>A</v>
      </c>
      <c r="K78" s="15" t="str">
        <f t="shared" si="38"/>
        <v>7</v>
      </c>
      <c r="L78" s="15">
        <f t="shared" si="28"/>
        <v>2</v>
      </c>
      <c r="M78" s="15" t="str">
        <f t="shared" si="49"/>
        <v>N</v>
      </c>
      <c r="N78" s="23">
        <f t="shared" si="39"/>
        <v>85</v>
      </c>
      <c r="O78" s="23">
        <f t="shared" si="26"/>
        <v>3970</v>
      </c>
      <c r="P78" s="23">
        <f t="shared" si="40"/>
        <v>480</v>
      </c>
      <c r="Q78" s="23">
        <f t="shared" si="41"/>
        <v>87</v>
      </c>
      <c r="R78" s="23">
        <f t="shared" si="42"/>
        <v>6</v>
      </c>
      <c r="S78" s="23">
        <v>3</v>
      </c>
      <c r="T78" s="23" t="s">
        <v>176</v>
      </c>
      <c r="U78" s="23">
        <f t="shared" si="27"/>
        <v>1</v>
      </c>
      <c r="V78" s="23" t="s">
        <v>5</v>
      </c>
      <c r="W78" s="23">
        <f t="shared" si="43"/>
        <v>145</v>
      </c>
      <c r="X78" s="23">
        <f t="shared" si="44"/>
        <v>181</v>
      </c>
      <c r="Y78" s="23">
        <f t="shared" si="45"/>
        <v>35</v>
      </c>
      <c r="Z78" s="23">
        <f t="shared" si="46"/>
        <v>31</v>
      </c>
      <c r="AA78" s="23" t="str">
        <f t="shared" si="47"/>
        <v>-</v>
      </c>
      <c r="AB78" s="24" t="str">
        <f t="shared" si="48"/>
        <v>-</v>
      </c>
    </row>
    <row r="79" spans="1:28" s="20" customFormat="1">
      <c r="A79" s="39" t="s">
        <v>96</v>
      </c>
      <c r="B79" s="15" t="str">
        <f t="shared" si="29"/>
        <v>5C</v>
      </c>
      <c r="C79" s="13" t="str">
        <f t="shared" si="30"/>
        <v>SE</v>
      </c>
      <c r="D79" s="14" t="str">
        <f t="shared" si="31"/>
        <v>M</v>
      </c>
      <c r="E79" s="14" t="str">
        <f t="shared" si="32"/>
        <v>A5</v>
      </c>
      <c r="F79" s="15" t="str">
        <f t="shared" si="33"/>
        <v/>
      </c>
      <c r="G79" s="15" t="str">
        <f t="shared" si="34"/>
        <v/>
      </c>
      <c r="H79" s="15" t="str">
        <f t="shared" si="35"/>
        <v>F</v>
      </c>
      <c r="I79" s="15" t="str">
        <f t="shared" si="36"/>
        <v>31</v>
      </c>
      <c r="J79" s="15" t="str">
        <f t="shared" si="37"/>
        <v>C</v>
      </c>
      <c r="K79" s="15" t="str">
        <f t="shared" si="38"/>
        <v>6</v>
      </c>
      <c r="L79" s="15">
        <f t="shared" si="28"/>
        <v>2</v>
      </c>
      <c r="M79" s="15" t="str">
        <f t="shared" si="49"/>
        <v>N</v>
      </c>
      <c r="N79" s="18">
        <f t="shared" si="39"/>
        <v>85</v>
      </c>
      <c r="O79" s="18">
        <f t="shared" si="26"/>
        <v>3970</v>
      </c>
      <c r="P79" s="18">
        <f t="shared" si="40"/>
        <v>480</v>
      </c>
      <c r="Q79" s="18">
        <f t="shared" si="41"/>
        <v>87</v>
      </c>
      <c r="R79" s="18">
        <f t="shared" si="42"/>
        <v>6</v>
      </c>
      <c r="S79" s="18">
        <v>3</v>
      </c>
      <c r="T79" s="18" t="s">
        <v>176</v>
      </c>
      <c r="U79" s="18">
        <f t="shared" si="27"/>
        <v>1</v>
      </c>
      <c r="V79" s="18" t="s">
        <v>5</v>
      </c>
      <c r="W79" s="18">
        <f t="shared" si="43"/>
        <v>288</v>
      </c>
      <c r="X79" s="18">
        <f t="shared" si="44"/>
        <v>181</v>
      </c>
      <c r="Y79" s="18">
        <f t="shared" si="45"/>
        <v>72</v>
      </c>
      <c r="Z79" s="18">
        <f t="shared" si="46"/>
        <v>72</v>
      </c>
      <c r="AA79" s="18" t="str">
        <f t="shared" si="47"/>
        <v>-</v>
      </c>
      <c r="AB79" s="22" t="str">
        <f t="shared" si="48"/>
        <v>-</v>
      </c>
    </row>
    <row r="80" spans="1:28" s="20" customFormat="1">
      <c r="A80" s="39" t="s">
        <v>97</v>
      </c>
      <c r="B80" s="15" t="str">
        <f t="shared" si="29"/>
        <v>5C</v>
      </c>
      <c r="C80" s="13" t="str">
        <f t="shared" si="30"/>
        <v>SE</v>
      </c>
      <c r="D80" s="14" t="str">
        <f t="shared" si="31"/>
        <v>M</v>
      </c>
      <c r="E80" s="14" t="str">
        <f t="shared" si="32"/>
        <v>A5</v>
      </c>
      <c r="F80" s="15" t="str">
        <f t="shared" si="33"/>
        <v/>
      </c>
      <c r="G80" s="15" t="str">
        <f t="shared" si="34"/>
        <v/>
      </c>
      <c r="H80" s="15" t="str">
        <f t="shared" si="35"/>
        <v>F</v>
      </c>
      <c r="I80" s="15" t="str">
        <f t="shared" si="36"/>
        <v>31</v>
      </c>
      <c r="J80" s="15" t="str">
        <f t="shared" si="37"/>
        <v>C</v>
      </c>
      <c r="K80" s="15" t="str">
        <f t="shared" si="38"/>
        <v>7</v>
      </c>
      <c r="L80" s="15">
        <f t="shared" si="28"/>
        <v>2</v>
      </c>
      <c r="M80" s="15" t="str">
        <f t="shared" si="49"/>
        <v>N</v>
      </c>
      <c r="N80" s="18">
        <f t="shared" si="39"/>
        <v>85</v>
      </c>
      <c r="O80" s="18">
        <f t="shared" si="26"/>
        <v>3970</v>
      </c>
      <c r="P80" s="18">
        <f t="shared" si="40"/>
        <v>480</v>
      </c>
      <c r="Q80" s="18">
        <f t="shared" si="41"/>
        <v>87</v>
      </c>
      <c r="R80" s="18">
        <f t="shared" si="42"/>
        <v>6</v>
      </c>
      <c r="S80" s="18">
        <v>3</v>
      </c>
      <c r="T80" s="18" t="s">
        <v>176</v>
      </c>
      <c r="U80" s="18">
        <f t="shared" si="27"/>
        <v>1</v>
      </c>
      <c r="V80" s="18" t="s">
        <v>5</v>
      </c>
      <c r="W80" s="18">
        <f t="shared" si="43"/>
        <v>288</v>
      </c>
      <c r="X80" s="18">
        <f t="shared" si="44"/>
        <v>181</v>
      </c>
      <c r="Y80" s="18">
        <f t="shared" si="45"/>
        <v>72</v>
      </c>
      <c r="Z80" s="18">
        <f t="shared" si="46"/>
        <v>72</v>
      </c>
      <c r="AA80" s="18" t="str">
        <f t="shared" si="47"/>
        <v>-</v>
      </c>
      <c r="AB80" s="22" t="str">
        <f t="shared" si="48"/>
        <v>-</v>
      </c>
    </row>
    <row r="81" spans="1:28" s="20" customFormat="1">
      <c r="A81" s="39" t="s">
        <v>98</v>
      </c>
      <c r="B81" s="15" t="str">
        <f t="shared" si="29"/>
        <v>5C</v>
      </c>
      <c r="C81" s="13" t="str">
        <f t="shared" si="30"/>
        <v>SE</v>
      </c>
      <c r="D81" s="14" t="str">
        <f t="shared" si="31"/>
        <v>M</v>
      </c>
      <c r="E81" s="14" t="str">
        <f t="shared" si="32"/>
        <v>A5</v>
      </c>
      <c r="F81" s="15" t="str">
        <f t="shared" si="33"/>
        <v/>
      </c>
      <c r="G81" s="15" t="str">
        <f t="shared" si="34"/>
        <v/>
      </c>
      <c r="H81" s="15" t="str">
        <f t="shared" si="35"/>
        <v>F</v>
      </c>
      <c r="I81" s="15" t="str">
        <f t="shared" si="36"/>
        <v>31</v>
      </c>
      <c r="J81" s="15" t="str">
        <f t="shared" si="37"/>
        <v>C</v>
      </c>
      <c r="K81" s="15" t="str">
        <f t="shared" si="38"/>
        <v>8</v>
      </c>
      <c r="L81" s="15">
        <f t="shared" si="28"/>
        <v>2</v>
      </c>
      <c r="M81" s="15" t="str">
        <f t="shared" si="49"/>
        <v>N</v>
      </c>
      <c r="N81" s="18">
        <f t="shared" si="39"/>
        <v>85</v>
      </c>
      <c r="O81" s="18">
        <f t="shared" si="26"/>
        <v>3970</v>
      </c>
      <c r="P81" s="18">
        <f t="shared" si="40"/>
        <v>480</v>
      </c>
      <c r="Q81" s="18">
        <f t="shared" si="41"/>
        <v>87</v>
      </c>
      <c r="R81" s="18">
        <f t="shared" si="42"/>
        <v>6</v>
      </c>
      <c r="S81" s="18">
        <v>3</v>
      </c>
      <c r="T81" s="18" t="s">
        <v>176</v>
      </c>
      <c r="U81" s="18">
        <f t="shared" si="27"/>
        <v>1</v>
      </c>
      <c r="V81" s="18" t="s">
        <v>5</v>
      </c>
      <c r="W81" s="18">
        <f t="shared" si="43"/>
        <v>288</v>
      </c>
      <c r="X81" s="18">
        <f t="shared" si="44"/>
        <v>181</v>
      </c>
      <c r="Y81" s="18">
        <f t="shared" si="45"/>
        <v>72</v>
      </c>
      <c r="Z81" s="18">
        <f t="shared" si="46"/>
        <v>72</v>
      </c>
      <c r="AA81" s="18" t="str">
        <f t="shared" si="47"/>
        <v>-</v>
      </c>
      <c r="AB81" s="22" t="str">
        <f t="shared" si="48"/>
        <v>-</v>
      </c>
    </row>
    <row r="82" spans="1:28" s="20" customFormat="1">
      <c r="A82" s="39" t="s">
        <v>99</v>
      </c>
      <c r="B82" s="15" t="str">
        <f t="shared" si="29"/>
        <v>5C</v>
      </c>
      <c r="C82" s="13" t="str">
        <f t="shared" si="30"/>
        <v>SE</v>
      </c>
      <c r="D82" s="14" t="str">
        <f t="shared" si="31"/>
        <v>M</v>
      </c>
      <c r="E82" s="14" t="str">
        <f t="shared" si="32"/>
        <v>A5</v>
      </c>
      <c r="F82" s="15" t="str">
        <f t="shared" si="33"/>
        <v/>
      </c>
      <c r="G82" s="15" t="str">
        <f t="shared" si="34"/>
        <v/>
      </c>
      <c r="H82" s="15" t="str">
        <f t="shared" si="35"/>
        <v>F</v>
      </c>
      <c r="I82" s="15" t="str">
        <f t="shared" si="36"/>
        <v>31</v>
      </c>
      <c r="J82" s="15" t="str">
        <f t="shared" si="37"/>
        <v>I</v>
      </c>
      <c r="K82" s="15" t="str">
        <f t="shared" si="38"/>
        <v>7</v>
      </c>
      <c r="L82" s="15">
        <f t="shared" si="28"/>
        <v>2</v>
      </c>
      <c r="M82" s="15" t="str">
        <f t="shared" si="49"/>
        <v>N</v>
      </c>
      <c r="N82" s="18">
        <f t="shared" si="39"/>
        <v>85</v>
      </c>
      <c r="O82" s="18">
        <f t="shared" si="26"/>
        <v>3970</v>
      </c>
      <c r="P82" s="18">
        <f t="shared" si="40"/>
        <v>480</v>
      </c>
      <c r="Q82" s="18">
        <f t="shared" si="41"/>
        <v>87</v>
      </c>
      <c r="R82" s="18">
        <f t="shared" si="42"/>
        <v>6</v>
      </c>
      <c r="S82" s="18">
        <v>3</v>
      </c>
      <c r="T82" s="18" t="s">
        <v>176</v>
      </c>
      <c r="U82" s="18">
        <f t="shared" si="27"/>
        <v>1</v>
      </c>
      <c r="V82" s="18" t="s">
        <v>5</v>
      </c>
      <c r="W82" s="18">
        <f t="shared" si="43"/>
        <v>288</v>
      </c>
      <c r="X82" s="18">
        <f t="shared" si="44"/>
        <v>181</v>
      </c>
      <c r="Y82" s="18">
        <f t="shared" si="45"/>
        <v>72</v>
      </c>
      <c r="Z82" s="18">
        <f t="shared" si="46"/>
        <v>72</v>
      </c>
      <c r="AA82" s="18" t="str">
        <f t="shared" si="47"/>
        <v>-</v>
      </c>
      <c r="AB82" s="22" t="str">
        <f t="shared" si="48"/>
        <v>-</v>
      </c>
    </row>
    <row r="83" spans="1:28" s="20" customFormat="1">
      <c r="A83" s="39" t="s">
        <v>100</v>
      </c>
      <c r="B83" s="15" t="str">
        <f t="shared" si="29"/>
        <v>5C</v>
      </c>
      <c r="C83" s="13" t="str">
        <f t="shared" si="30"/>
        <v>SE</v>
      </c>
      <c r="D83" s="14" t="str">
        <f t="shared" si="31"/>
        <v>M</v>
      </c>
      <c r="E83" s="14" t="str">
        <f t="shared" si="32"/>
        <v>A5</v>
      </c>
      <c r="F83" s="15" t="str">
        <f t="shared" si="33"/>
        <v/>
      </c>
      <c r="G83" s="15" t="str">
        <f t="shared" si="34"/>
        <v/>
      </c>
      <c r="H83" s="15" t="str">
        <f t="shared" si="35"/>
        <v>F</v>
      </c>
      <c r="I83" s="15" t="str">
        <f t="shared" si="36"/>
        <v>31</v>
      </c>
      <c r="J83" s="15" t="str">
        <f t="shared" si="37"/>
        <v>A</v>
      </c>
      <c r="K83" s="15" t="str">
        <f t="shared" si="38"/>
        <v>7</v>
      </c>
      <c r="L83" s="15">
        <f t="shared" si="28"/>
        <v>2</v>
      </c>
      <c r="M83" s="15" t="str">
        <f t="shared" si="49"/>
        <v>N</v>
      </c>
      <c r="N83" s="18">
        <f t="shared" si="39"/>
        <v>85</v>
      </c>
      <c r="O83" s="18">
        <f t="shared" si="26"/>
        <v>3970</v>
      </c>
      <c r="P83" s="18">
        <f t="shared" si="40"/>
        <v>480</v>
      </c>
      <c r="Q83" s="18">
        <f t="shared" si="41"/>
        <v>87</v>
      </c>
      <c r="R83" s="18">
        <f t="shared" si="42"/>
        <v>6</v>
      </c>
      <c r="S83" s="18">
        <v>3</v>
      </c>
      <c r="T83" s="18" t="s">
        <v>176</v>
      </c>
      <c r="U83" s="18">
        <f t="shared" si="27"/>
        <v>1</v>
      </c>
      <c r="V83" s="18" t="s">
        <v>5</v>
      </c>
      <c r="W83" s="18">
        <f t="shared" si="43"/>
        <v>288</v>
      </c>
      <c r="X83" s="18">
        <f t="shared" si="44"/>
        <v>181</v>
      </c>
      <c r="Y83" s="18">
        <f t="shared" si="45"/>
        <v>72</v>
      </c>
      <c r="Z83" s="18">
        <f t="shared" si="46"/>
        <v>72</v>
      </c>
      <c r="AA83" s="18" t="str">
        <f t="shared" si="47"/>
        <v>-</v>
      </c>
      <c r="AB83" s="22" t="str">
        <f t="shared" si="48"/>
        <v>-</v>
      </c>
    </row>
    <row r="84" spans="1:28" s="20" customFormat="1">
      <c r="A84" s="39" t="s">
        <v>101</v>
      </c>
      <c r="B84" s="15" t="str">
        <f t="shared" si="29"/>
        <v>5C</v>
      </c>
      <c r="C84" s="13" t="str">
        <f t="shared" si="30"/>
        <v>SX</v>
      </c>
      <c r="D84" s="14" t="str">
        <f t="shared" si="31"/>
        <v>F</v>
      </c>
      <c r="E84" s="14" t="str">
        <f t="shared" si="32"/>
        <v>C5</v>
      </c>
      <c r="F84" s="15" t="str">
        <f t="shared" si="33"/>
        <v>C</v>
      </c>
      <c r="G84" s="15" t="str">
        <f t="shared" si="34"/>
        <v>6</v>
      </c>
      <c r="H84" s="15" t="str">
        <f t="shared" si="35"/>
        <v>U</v>
      </c>
      <c r="I84" s="15" t="str">
        <f t="shared" si="36"/>
        <v>23</v>
      </c>
      <c r="J84" s="15" t="str">
        <f t="shared" si="37"/>
        <v>C</v>
      </c>
      <c r="K84" s="15" t="str">
        <f t="shared" si="38"/>
        <v>6</v>
      </c>
      <c r="L84" s="15">
        <f t="shared" si="28"/>
        <v>2</v>
      </c>
      <c r="M84" s="15" t="str">
        <f t="shared" si="49"/>
        <v>N</v>
      </c>
      <c r="N84" s="18">
        <f t="shared" si="39"/>
        <v>85</v>
      </c>
      <c r="O84" s="18">
        <f t="shared" si="26"/>
        <v>3970</v>
      </c>
      <c r="P84" s="18">
        <f t="shared" si="40"/>
        <v>480</v>
      </c>
      <c r="Q84" s="18">
        <f t="shared" si="41"/>
        <v>87</v>
      </c>
      <c r="R84" s="18">
        <f t="shared" si="42"/>
        <v>6</v>
      </c>
      <c r="S84" s="18">
        <v>3</v>
      </c>
      <c r="T84" s="18" t="s">
        <v>176</v>
      </c>
      <c r="U84" s="18">
        <f t="shared" si="27"/>
        <v>1</v>
      </c>
      <c r="V84" s="18">
        <v>1</v>
      </c>
      <c r="W84" s="18">
        <f t="shared" si="43"/>
        <v>145</v>
      </c>
      <c r="X84" s="18">
        <f t="shared" si="44"/>
        <v>181</v>
      </c>
      <c r="Y84" s="18">
        <f t="shared" si="45"/>
        <v>35</v>
      </c>
      <c r="Z84" s="18">
        <f t="shared" si="46"/>
        <v>31</v>
      </c>
      <c r="AA84" s="18">
        <f t="shared" si="47"/>
        <v>6</v>
      </c>
      <c r="AB84" s="22" t="str">
        <f t="shared" si="48"/>
        <v>-</v>
      </c>
    </row>
    <row r="85" spans="1:28" s="20" customFormat="1">
      <c r="A85" s="39" t="s">
        <v>102</v>
      </c>
      <c r="B85" s="15" t="str">
        <f t="shared" si="29"/>
        <v>5C</v>
      </c>
      <c r="C85" s="13" t="str">
        <f t="shared" si="30"/>
        <v>SX</v>
      </c>
      <c r="D85" s="14" t="str">
        <f t="shared" si="31"/>
        <v>F</v>
      </c>
      <c r="E85" s="14" t="str">
        <f t="shared" si="32"/>
        <v>C5</v>
      </c>
      <c r="F85" s="15" t="str">
        <f t="shared" si="33"/>
        <v>C</v>
      </c>
      <c r="G85" s="15" t="str">
        <f t="shared" si="34"/>
        <v>6</v>
      </c>
      <c r="H85" s="15" t="str">
        <f t="shared" si="35"/>
        <v>U</v>
      </c>
      <c r="I85" s="15" t="str">
        <f t="shared" si="36"/>
        <v>23</v>
      </c>
      <c r="J85" s="15" t="str">
        <f t="shared" si="37"/>
        <v>C</v>
      </c>
      <c r="K85" s="15" t="str">
        <f t="shared" si="38"/>
        <v>7</v>
      </c>
      <c r="L85" s="15">
        <f t="shared" si="28"/>
        <v>2</v>
      </c>
      <c r="M85" s="15" t="str">
        <f t="shared" si="49"/>
        <v>N</v>
      </c>
      <c r="N85" s="18">
        <f t="shared" si="39"/>
        <v>85</v>
      </c>
      <c r="O85" s="18">
        <f t="shared" si="26"/>
        <v>3970</v>
      </c>
      <c r="P85" s="18">
        <f t="shared" si="40"/>
        <v>480</v>
      </c>
      <c r="Q85" s="18">
        <f t="shared" si="41"/>
        <v>87</v>
      </c>
      <c r="R85" s="18">
        <f t="shared" si="42"/>
        <v>6</v>
      </c>
      <c r="S85" s="18">
        <v>3</v>
      </c>
      <c r="T85" s="18" t="s">
        <v>176</v>
      </c>
      <c r="U85" s="18">
        <f t="shared" si="27"/>
        <v>1</v>
      </c>
      <c r="V85" s="18">
        <v>1</v>
      </c>
      <c r="W85" s="18">
        <f t="shared" si="43"/>
        <v>145</v>
      </c>
      <c r="X85" s="18">
        <f t="shared" si="44"/>
        <v>181</v>
      </c>
      <c r="Y85" s="18">
        <f t="shared" si="45"/>
        <v>35</v>
      </c>
      <c r="Z85" s="18">
        <f t="shared" si="46"/>
        <v>31</v>
      </c>
      <c r="AA85" s="18">
        <f t="shared" si="47"/>
        <v>6</v>
      </c>
      <c r="AB85" s="22" t="str">
        <f t="shared" si="48"/>
        <v>-</v>
      </c>
    </row>
    <row r="86" spans="1:28" s="20" customFormat="1">
      <c r="A86" s="39" t="s">
        <v>103</v>
      </c>
      <c r="B86" s="15" t="str">
        <f t="shared" si="29"/>
        <v>5C</v>
      </c>
      <c r="C86" s="13" t="str">
        <f t="shared" si="30"/>
        <v>SX</v>
      </c>
      <c r="D86" s="14" t="str">
        <f t="shared" si="31"/>
        <v>F</v>
      </c>
      <c r="E86" s="14" t="str">
        <f t="shared" si="32"/>
        <v>C5</v>
      </c>
      <c r="F86" s="15" t="str">
        <f t="shared" si="33"/>
        <v>C</v>
      </c>
      <c r="G86" s="15" t="str">
        <f t="shared" si="34"/>
        <v>6</v>
      </c>
      <c r="H86" s="15" t="str">
        <f t="shared" si="35"/>
        <v>U</v>
      </c>
      <c r="I86" s="15" t="str">
        <f t="shared" si="36"/>
        <v>23</v>
      </c>
      <c r="J86" s="15" t="str">
        <f t="shared" si="37"/>
        <v>C</v>
      </c>
      <c r="K86" s="15" t="str">
        <f t="shared" si="38"/>
        <v>8</v>
      </c>
      <c r="L86" s="15">
        <f t="shared" si="28"/>
        <v>2</v>
      </c>
      <c r="M86" s="15" t="str">
        <f t="shared" si="49"/>
        <v>N</v>
      </c>
      <c r="N86" s="18">
        <f t="shared" si="39"/>
        <v>85</v>
      </c>
      <c r="O86" s="18">
        <f t="shared" si="26"/>
        <v>3970</v>
      </c>
      <c r="P86" s="18">
        <f t="shared" si="40"/>
        <v>480</v>
      </c>
      <c r="Q86" s="18">
        <f t="shared" si="41"/>
        <v>87</v>
      </c>
      <c r="R86" s="18">
        <f t="shared" si="42"/>
        <v>6</v>
      </c>
      <c r="S86" s="18">
        <v>3</v>
      </c>
      <c r="T86" s="18" t="s">
        <v>176</v>
      </c>
      <c r="U86" s="18">
        <f t="shared" si="27"/>
        <v>1</v>
      </c>
      <c r="V86" s="18">
        <v>1</v>
      </c>
      <c r="W86" s="18">
        <f t="shared" si="43"/>
        <v>145</v>
      </c>
      <c r="X86" s="18">
        <f t="shared" si="44"/>
        <v>181</v>
      </c>
      <c r="Y86" s="18">
        <f t="shared" si="45"/>
        <v>35</v>
      </c>
      <c r="Z86" s="18">
        <f t="shared" si="46"/>
        <v>31</v>
      </c>
      <c r="AA86" s="18">
        <f t="shared" si="47"/>
        <v>6</v>
      </c>
      <c r="AB86" s="22" t="str">
        <f t="shared" si="48"/>
        <v>-</v>
      </c>
    </row>
    <row r="87" spans="1:28" s="20" customFormat="1">
      <c r="A87" s="39" t="s">
        <v>104</v>
      </c>
      <c r="B87" s="15" t="str">
        <f t="shared" si="29"/>
        <v>5C</v>
      </c>
      <c r="C87" s="13" t="str">
        <f t="shared" si="30"/>
        <v>SX</v>
      </c>
      <c r="D87" s="14" t="str">
        <f t="shared" si="31"/>
        <v>F</v>
      </c>
      <c r="E87" s="14" t="str">
        <f t="shared" si="32"/>
        <v>C5</v>
      </c>
      <c r="F87" s="15" t="str">
        <f t="shared" si="33"/>
        <v>C</v>
      </c>
      <c r="G87" s="15" t="str">
        <f t="shared" si="34"/>
        <v>6</v>
      </c>
      <c r="H87" s="15" t="str">
        <f t="shared" si="35"/>
        <v>U</v>
      </c>
      <c r="I87" s="15" t="str">
        <f t="shared" si="36"/>
        <v>23</v>
      </c>
      <c r="J87" s="15" t="str">
        <f t="shared" si="37"/>
        <v>I</v>
      </c>
      <c r="K87" s="15" t="str">
        <f t="shared" si="38"/>
        <v>7</v>
      </c>
      <c r="L87" s="15">
        <f t="shared" si="28"/>
        <v>2</v>
      </c>
      <c r="M87" s="15" t="str">
        <f t="shared" si="49"/>
        <v>N</v>
      </c>
      <c r="N87" s="18">
        <f t="shared" si="39"/>
        <v>85</v>
      </c>
      <c r="O87" s="18">
        <f t="shared" si="26"/>
        <v>3970</v>
      </c>
      <c r="P87" s="18">
        <f t="shared" si="40"/>
        <v>480</v>
      </c>
      <c r="Q87" s="18">
        <f t="shared" si="41"/>
        <v>87</v>
      </c>
      <c r="R87" s="18">
        <f t="shared" si="42"/>
        <v>6</v>
      </c>
      <c r="S87" s="18">
        <v>3</v>
      </c>
      <c r="T87" s="18" t="s">
        <v>176</v>
      </c>
      <c r="U87" s="18">
        <f t="shared" si="27"/>
        <v>1</v>
      </c>
      <c r="V87" s="18">
        <v>1</v>
      </c>
      <c r="W87" s="18">
        <f t="shared" si="43"/>
        <v>145</v>
      </c>
      <c r="X87" s="18">
        <f t="shared" si="44"/>
        <v>181</v>
      </c>
      <c r="Y87" s="18">
        <f t="shared" si="45"/>
        <v>35</v>
      </c>
      <c r="Z87" s="18">
        <f t="shared" si="46"/>
        <v>31</v>
      </c>
      <c r="AA87" s="18">
        <f t="shared" si="47"/>
        <v>6</v>
      </c>
      <c r="AB87" s="22" t="str">
        <f t="shared" si="48"/>
        <v>-</v>
      </c>
    </row>
    <row r="88" spans="1:28" s="20" customFormat="1">
      <c r="A88" s="39" t="s">
        <v>105</v>
      </c>
      <c r="B88" s="15" t="str">
        <f t="shared" si="29"/>
        <v>5C</v>
      </c>
      <c r="C88" s="13" t="str">
        <f t="shared" si="30"/>
        <v>SX</v>
      </c>
      <c r="D88" s="14" t="str">
        <f t="shared" si="31"/>
        <v>F</v>
      </c>
      <c r="E88" s="14" t="str">
        <f t="shared" si="32"/>
        <v>C5</v>
      </c>
      <c r="F88" s="15" t="str">
        <f t="shared" si="33"/>
        <v>C</v>
      </c>
      <c r="G88" s="15" t="str">
        <f t="shared" si="34"/>
        <v>6</v>
      </c>
      <c r="H88" s="15" t="str">
        <f t="shared" si="35"/>
        <v>U</v>
      </c>
      <c r="I88" s="15" t="str">
        <f t="shared" si="36"/>
        <v>23</v>
      </c>
      <c r="J88" s="15" t="str">
        <f t="shared" si="37"/>
        <v>A</v>
      </c>
      <c r="K88" s="15" t="str">
        <f t="shared" si="38"/>
        <v>7</v>
      </c>
      <c r="L88" s="15">
        <f t="shared" si="28"/>
        <v>2</v>
      </c>
      <c r="M88" s="15" t="str">
        <f t="shared" si="49"/>
        <v>N</v>
      </c>
      <c r="N88" s="18">
        <f t="shared" si="39"/>
        <v>85</v>
      </c>
      <c r="O88" s="18">
        <f t="shared" si="26"/>
        <v>3970</v>
      </c>
      <c r="P88" s="18">
        <f t="shared" si="40"/>
        <v>480</v>
      </c>
      <c r="Q88" s="18">
        <f t="shared" si="41"/>
        <v>87</v>
      </c>
      <c r="R88" s="18">
        <f t="shared" si="42"/>
        <v>6</v>
      </c>
      <c r="S88" s="18">
        <v>3</v>
      </c>
      <c r="T88" s="18" t="s">
        <v>176</v>
      </c>
      <c r="U88" s="18">
        <f t="shared" si="27"/>
        <v>1</v>
      </c>
      <c r="V88" s="18">
        <v>1</v>
      </c>
      <c r="W88" s="18">
        <f t="shared" si="43"/>
        <v>145</v>
      </c>
      <c r="X88" s="18">
        <f t="shared" si="44"/>
        <v>181</v>
      </c>
      <c r="Y88" s="18">
        <f t="shared" si="45"/>
        <v>35</v>
      </c>
      <c r="Z88" s="18">
        <f t="shared" si="46"/>
        <v>31</v>
      </c>
      <c r="AA88" s="18">
        <f t="shared" si="47"/>
        <v>6</v>
      </c>
      <c r="AB88" s="22" t="str">
        <f t="shared" si="48"/>
        <v>-</v>
      </c>
    </row>
    <row r="89" spans="1:28" s="20" customFormat="1">
      <c r="A89" s="39" t="s">
        <v>106</v>
      </c>
      <c r="B89" s="15" t="str">
        <f t="shared" si="29"/>
        <v>5C</v>
      </c>
      <c r="C89" s="13" t="str">
        <f t="shared" si="30"/>
        <v>SX</v>
      </c>
      <c r="D89" s="14" t="str">
        <f t="shared" si="31"/>
        <v>F</v>
      </c>
      <c r="E89" s="14" t="str">
        <f t="shared" si="32"/>
        <v>C5</v>
      </c>
      <c r="F89" s="15" t="str">
        <f t="shared" si="33"/>
        <v>D</v>
      </c>
      <c r="G89" s="15" t="str">
        <f t="shared" si="34"/>
        <v>6</v>
      </c>
      <c r="H89" s="15" t="str">
        <f t="shared" si="35"/>
        <v>F</v>
      </c>
      <c r="I89" s="15" t="str">
        <f t="shared" si="36"/>
        <v>31</v>
      </c>
      <c r="J89" s="15" t="str">
        <f t="shared" si="37"/>
        <v>C</v>
      </c>
      <c r="K89" s="15" t="str">
        <f t="shared" si="38"/>
        <v>6</v>
      </c>
      <c r="L89" s="15">
        <f t="shared" si="28"/>
        <v>2</v>
      </c>
      <c r="M89" s="15" t="str">
        <f t="shared" si="49"/>
        <v>N</v>
      </c>
      <c r="N89" s="18">
        <f t="shared" si="39"/>
        <v>85</v>
      </c>
      <c r="O89" s="18">
        <f t="shared" si="26"/>
        <v>3970</v>
      </c>
      <c r="P89" s="18">
        <f t="shared" si="40"/>
        <v>480</v>
      </c>
      <c r="Q89" s="18">
        <f t="shared" si="41"/>
        <v>87</v>
      </c>
      <c r="R89" s="18">
        <f t="shared" si="42"/>
        <v>6</v>
      </c>
      <c r="S89" s="18">
        <v>3</v>
      </c>
      <c r="T89" s="18" t="s">
        <v>176</v>
      </c>
      <c r="U89" s="18">
        <f t="shared" si="27"/>
        <v>1</v>
      </c>
      <c r="V89" s="18">
        <v>2</v>
      </c>
      <c r="W89" s="18">
        <f t="shared" si="43"/>
        <v>288</v>
      </c>
      <c r="X89" s="18">
        <f t="shared" si="44"/>
        <v>181</v>
      </c>
      <c r="Y89" s="18">
        <f t="shared" si="45"/>
        <v>72</v>
      </c>
      <c r="Z89" s="18">
        <f t="shared" si="46"/>
        <v>72</v>
      </c>
      <c r="AA89" s="18">
        <f t="shared" si="47"/>
        <v>9</v>
      </c>
      <c r="AB89" s="22" t="str">
        <f t="shared" si="48"/>
        <v>-</v>
      </c>
    </row>
    <row r="90" spans="1:28" s="20" customFormat="1">
      <c r="A90" s="39" t="s">
        <v>107</v>
      </c>
      <c r="B90" s="15" t="str">
        <f t="shared" si="29"/>
        <v>5C</v>
      </c>
      <c r="C90" s="13" t="str">
        <f t="shared" si="30"/>
        <v>SX</v>
      </c>
      <c r="D90" s="14" t="str">
        <f t="shared" si="31"/>
        <v>F</v>
      </c>
      <c r="E90" s="14" t="str">
        <f t="shared" si="32"/>
        <v>C5</v>
      </c>
      <c r="F90" s="15" t="str">
        <f t="shared" si="33"/>
        <v>D</v>
      </c>
      <c r="G90" s="15" t="str">
        <f t="shared" si="34"/>
        <v>6</v>
      </c>
      <c r="H90" s="15" t="str">
        <f t="shared" si="35"/>
        <v>F</v>
      </c>
      <c r="I90" s="15" t="str">
        <f t="shared" si="36"/>
        <v>31</v>
      </c>
      <c r="J90" s="15" t="str">
        <f t="shared" si="37"/>
        <v>C</v>
      </c>
      <c r="K90" s="15" t="str">
        <f t="shared" si="38"/>
        <v>7</v>
      </c>
      <c r="L90" s="15">
        <f t="shared" si="28"/>
        <v>2</v>
      </c>
      <c r="M90" s="15" t="str">
        <f t="shared" si="49"/>
        <v>N</v>
      </c>
      <c r="N90" s="18">
        <f t="shared" si="39"/>
        <v>85</v>
      </c>
      <c r="O90" s="18">
        <f t="shared" ref="O90:O133" si="50">IF(RIGHT($E90,1)="2",1400,IF(RIGHT($E90,1)="4",2700,IF(RIGHT($E90,1)="5",3970,IF(RIGHT($E90,1)="6",5570,0))))</f>
        <v>3970</v>
      </c>
      <c r="P90" s="18">
        <f t="shared" si="40"/>
        <v>480</v>
      </c>
      <c r="Q90" s="18">
        <f t="shared" si="41"/>
        <v>87</v>
      </c>
      <c r="R90" s="18">
        <f t="shared" si="42"/>
        <v>6</v>
      </c>
      <c r="S90" s="18">
        <v>3</v>
      </c>
      <c r="T90" s="18" t="s">
        <v>176</v>
      </c>
      <c r="U90" s="18">
        <f t="shared" ref="U90:U133" si="51">IF(D90="B","-",1)</f>
        <v>1</v>
      </c>
      <c r="V90" s="18">
        <v>2</v>
      </c>
      <c r="W90" s="18">
        <f t="shared" si="43"/>
        <v>288</v>
      </c>
      <c r="X90" s="18">
        <f t="shared" si="44"/>
        <v>181</v>
      </c>
      <c r="Y90" s="18">
        <f t="shared" si="45"/>
        <v>72</v>
      </c>
      <c r="Z90" s="18">
        <f t="shared" si="46"/>
        <v>72</v>
      </c>
      <c r="AA90" s="18">
        <f t="shared" si="47"/>
        <v>9</v>
      </c>
      <c r="AB90" s="22" t="str">
        <f t="shared" si="48"/>
        <v>-</v>
      </c>
    </row>
    <row r="91" spans="1:28" s="20" customFormat="1">
      <c r="A91" s="39" t="s">
        <v>108</v>
      </c>
      <c r="B91" s="15" t="str">
        <f t="shared" si="29"/>
        <v>5C</v>
      </c>
      <c r="C91" s="13" t="str">
        <f t="shared" si="30"/>
        <v>SX</v>
      </c>
      <c r="D91" s="14" t="str">
        <f t="shared" si="31"/>
        <v>F</v>
      </c>
      <c r="E91" s="14" t="str">
        <f t="shared" si="32"/>
        <v>C5</v>
      </c>
      <c r="F91" s="15" t="str">
        <f t="shared" si="33"/>
        <v>D</v>
      </c>
      <c r="G91" s="15" t="str">
        <f t="shared" si="34"/>
        <v>6</v>
      </c>
      <c r="H91" s="15" t="str">
        <f t="shared" si="35"/>
        <v>F</v>
      </c>
      <c r="I91" s="15" t="str">
        <f t="shared" si="36"/>
        <v>31</v>
      </c>
      <c r="J91" s="15" t="str">
        <f t="shared" si="37"/>
        <v>C</v>
      </c>
      <c r="K91" s="15" t="str">
        <f t="shared" si="38"/>
        <v>8</v>
      </c>
      <c r="L91" s="15">
        <f t="shared" si="28"/>
        <v>2</v>
      </c>
      <c r="M91" s="15" t="str">
        <f t="shared" si="49"/>
        <v>N</v>
      </c>
      <c r="N91" s="18">
        <f t="shared" si="39"/>
        <v>85</v>
      </c>
      <c r="O91" s="18">
        <f t="shared" si="50"/>
        <v>3970</v>
      </c>
      <c r="P91" s="18">
        <f t="shared" si="40"/>
        <v>480</v>
      </c>
      <c r="Q91" s="18">
        <f t="shared" si="41"/>
        <v>87</v>
      </c>
      <c r="R91" s="18">
        <f t="shared" si="42"/>
        <v>6</v>
      </c>
      <c r="S91" s="18">
        <v>3</v>
      </c>
      <c r="T91" s="18" t="s">
        <v>176</v>
      </c>
      <c r="U91" s="18">
        <f t="shared" si="51"/>
        <v>1</v>
      </c>
      <c r="V91" s="18">
        <v>2</v>
      </c>
      <c r="W91" s="18">
        <f t="shared" si="43"/>
        <v>288</v>
      </c>
      <c r="X91" s="18">
        <f t="shared" si="44"/>
        <v>181</v>
      </c>
      <c r="Y91" s="18">
        <f t="shared" si="45"/>
        <v>72</v>
      </c>
      <c r="Z91" s="18">
        <f t="shared" si="46"/>
        <v>72</v>
      </c>
      <c r="AA91" s="18">
        <f t="shared" si="47"/>
        <v>9</v>
      </c>
      <c r="AB91" s="22" t="str">
        <f t="shared" si="48"/>
        <v>-</v>
      </c>
    </row>
    <row r="92" spans="1:28" s="20" customFormat="1">
      <c r="A92" s="39" t="s">
        <v>109</v>
      </c>
      <c r="B92" s="15" t="str">
        <f t="shared" si="29"/>
        <v>5C</v>
      </c>
      <c r="C92" s="13" t="str">
        <f t="shared" si="30"/>
        <v>SX</v>
      </c>
      <c r="D92" s="14" t="str">
        <f t="shared" si="31"/>
        <v>F</v>
      </c>
      <c r="E92" s="14" t="str">
        <f t="shared" si="32"/>
        <v>C5</v>
      </c>
      <c r="F92" s="15" t="str">
        <f t="shared" si="33"/>
        <v>D</v>
      </c>
      <c r="G92" s="15" t="str">
        <f t="shared" si="34"/>
        <v>6</v>
      </c>
      <c r="H92" s="15" t="str">
        <f t="shared" si="35"/>
        <v>F</v>
      </c>
      <c r="I92" s="15" t="str">
        <f t="shared" si="36"/>
        <v>31</v>
      </c>
      <c r="J92" s="15" t="str">
        <f t="shared" si="37"/>
        <v>I</v>
      </c>
      <c r="K92" s="15" t="str">
        <f t="shared" si="38"/>
        <v>7</v>
      </c>
      <c r="L92" s="15">
        <f t="shared" si="28"/>
        <v>2</v>
      </c>
      <c r="M92" s="15" t="str">
        <f t="shared" si="49"/>
        <v>N</v>
      </c>
      <c r="N92" s="18">
        <f t="shared" si="39"/>
        <v>85</v>
      </c>
      <c r="O92" s="18">
        <f t="shared" si="50"/>
        <v>3970</v>
      </c>
      <c r="P92" s="18">
        <f t="shared" si="40"/>
        <v>480</v>
      </c>
      <c r="Q92" s="18">
        <f t="shared" si="41"/>
        <v>87</v>
      </c>
      <c r="R92" s="18">
        <f t="shared" si="42"/>
        <v>6</v>
      </c>
      <c r="S92" s="18">
        <v>3</v>
      </c>
      <c r="T92" s="18" t="s">
        <v>176</v>
      </c>
      <c r="U92" s="18">
        <f t="shared" si="51"/>
        <v>1</v>
      </c>
      <c r="V92" s="18">
        <v>2</v>
      </c>
      <c r="W92" s="18">
        <f t="shared" si="43"/>
        <v>288</v>
      </c>
      <c r="X92" s="18">
        <f t="shared" si="44"/>
        <v>181</v>
      </c>
      <c r="Y92" s="18">
        <f t="shared" si="45"/>
        <v>72</v>
      </c>
      <c r="Z92" s="18">
        <f t="shared" si="46"/>
        <v>72</v>
      </c>
      <c r="AA92" s="18">
        <f t="shared" si="47"/>
        <v>9</v>
      </c>
      <c r="AB92" s="22" t="str">
        <f t="shared" si="48"/>
        <v>-</v>
      </c>
    </row>
    <row r="93" spans="1:28" s="20" customFormat="1">
      <c r="A93" s="39" t="s">
        <v>110</v>
      </c>
      <c r="B93" s="15" t="str">
        <f t="shared" si="29"/>
        <v>5C</v>
      </c>
      <c r="C93" s="13" t="str">
        <f t="shared" si="30"/>
        <v>ST</v>
      </c>
      <c r="D93" s="14" t="str">
        <f t="shared" si="31"/>
        <v>F</v>
      </c>
      <c r="E93" s="14" t="str">
        <f t="shared" si="32"/>
        <v>D5</v>
      </c>
      <c r="F93" s="15" t="str">
        <f t="shared" si="33"/>
        <v>D</v>
      </c>
      <c r="G93" s="15" t="str">
        <f t="shared" si="34"/>
        <v>5</v>
      </c>
      <c r="H93" s="15" t="str">
        <f t="shared" si="35"/>
        <v>F</v>
      </c>
      <c r="I93" s="15" t="str">
        <f t="shared" si="36"/>
        <v>31</v>
      </c>
      <c r="J93" s="15" t="str">
        <f t="shared" si="37"/>
        <v>I</v>
      </c>
      <c r="K93" s="15" t="str">
        <f t="shared" si="38"/>
        <v>7</v>
      </c>
      <c r="L93" s="15">
        <f t="shared" si="28"/>
        <v>2</v>
      </c>
      <c r="M93" s="15" t="str">
        <f t="shared" si="49"/>
        <v>N</v>
      </c>
      <c r="N93" s="18">
        <f t="shared" si="39"/>
        <v>85</v>
      </c>
      <c r="O93" s="18">
        <f t="shared" si="50"/>
        <v>3970</v>
      </c>
      <c r="P93" s="18">
        <f t="shared" si="40"/>
        <v>480</v>
      </c>
      <c r="Q93" s="18">
        <f t="shared" si="41"/>
        <v>87</v>
      </c>
      <c r="R93" s="18">
        <f t="shared" si="42"/>
        <v>6</v>
      </c>
      <c r="S93" s="18">
        <v>3</v>
      </c>
      <c r="T93" s="18" t="s">
        <v>176</v>
      </c>
      <c r="U93" s="18">
        <f t="shared" si="51"/>
        <v>1</v>
      </c>
      <c r="V93" s="18">
        <v>2</v>
      </c>
      <c r="W93" s="18">
        <f t="shared" si="43"/>
        <v>288</v>
      </c>
      <c r="X93" s="18">
        <f t="shared" si="44"/>
        <v>181</v>
      </c>
      <c r="Y93" s="18">
        <f t="shared" si="45"/>
        <v>72</v>
      </c>
      <c r="Z93" s="18">
        <f t="shared" si="46"/>
        <v>72</v>
      </c>
      <c r="AA93" s="18" t="str">
        <f t="shared" si="47"/>
        <v>-</v>
      </c>
      <c r="AB93" s="22">
        <f t="shared" si="48"/>
        <v>9</v>
      </c>
    </row>
    <row r="94" spans="1:28" s="20" customFormat="1">
      <c r="A94" s="39" t="s">
        <v>111</v>
      </c>
      <c r="B94" s="15" t="str">
        <f t="shared" si="29"/>
        <v>5C</v>
      </c>
      <c r="C94" s="13" t="str">
        <f t="shared" si="30"/>
        <v>SE</v>
      </c>
      <c r="D94" s="14" t="str">
        <f t="shared" si="31"/>
        <v>B</v>
      </c>
      <c r="E94" s="14" t="str">
        <f t="shared" si="32"/>
        <v>A6</v>
      </c>
      <c r="F94" s="15" t="str">
        <f t="shared" si="33"/>
        <v/>
      </c>
      <c r="G94" s="15" t="str">
        <f t="shared" si="34"/>
        <v/>
      </c>
      <c r="H94" s="15" t="str">
        <f t="shared" si="35"/>
        <v>U</v>
      </c>
      <c r="I94" s="15" t="str">
        <f t="shared" si="36"/>
        <v>19</v>
      </c>
      <c r="J94" s="15" t="str">
        <f t="shared" si="37"/>
        <v>C</v>
      </c>
      <c r="K94" s="15" t="str">
        <f t="shared" si="38"/>
        <v>7</v>
      </c>
      <c r="L94" s="15">
        <f t="shared" si="28"/>
        <v>1</v>
      </c>
      <c r="M94" s="15" t="str">
        <f t="shared" si="49"/>
        <v>N</v>
      </c>
      <c r="N94" s="18">
        <f t="shared" si="39"/>
        <v>110</v>
      </c>
      <c r="O94" s="18">
        <f t="shared" si="50"/>
        <v>5570</v>
      </c>
      <c r="P94" s="18">
        <f t="shared" si="40"/>
        <v>621</v>
      </c>
      <c r="Q94" s="18">
        <f t="shared" si="41"/>
        <v>112</v>
      </c>
      <c r="R94" s="18">
        <f t="shared" si="42"/>
        <v>6</v>
      </c>
      <c r="S94" s="18">
        <v>3</v>
      </c>
      <c r="T94" s="18" t="s">
        <v>176</v>
      </c>
      <c r="U94" s="18" t="str">
        <f t="shared" si="51"/>
        <v>-</v>
      </c>
      <c r="V94" s="18" t="s">
        <v>5</v>
      </c>
      <c r="W94" s="18">
        <f t="shared" si="43"/>
        <v>66</v>
      </c>
      <c r="X94" s="18">
        <f t="shared" si="44"/>
        <v>161</v>
      </c>
      <c r="Y94" s="18">
        <f t="shared" si="45"/>
        <v>18</v>
      </c>
      <c r="Z94" s="18">
        <f t="shared" si="46"/>
        <v>15</v>
      </c>
      <c r="AA94" s="18" t="str">
        <f t="shared" si="47"/>
        <v>-</v>
      </c>
      <c r="AB94" s="22" t="str">
        <f t="shared" si="48"/>
        <v>-</v>
      </c>
    </row>
    <row r="95" spans="1:28" s="20" customFormat="1">
      <c r="A95" s="39" t="s">
        <v>112</v>
      </c>
      <c r="B95" s="15" t="str">
        <f t="shared" si="29"/>
        <v>5C</v>
      </c>
      <c r="C95" s="13" t="str">
        <f t="shared" si="30"/>
        <v>SE</v>
      </c>
      <c r="D95" s="14" t="str">
        <f t="shared" si="31"/>
        <v>B</v>
      </c>
      <c r="E95" s="14" t="str">
        <f t="shared" si="32"/>
        <v>A6</v>
      </c>
      <c r="F95" s="15" t="str">
        <f t="shared" si="33"/>
        <v/>
      </c>
      <c r="G95" s="15" t="str">
        <f t="shared" si="34"/>
        <v/>
      </c>
      <c r="H95" s="15" t="str">
        <f t="shared" si="35"/>
        <v>U</v>
      </c>
      <c r="I95" s="15" t="str">
        <f t="shared" si="36"/>
        <v>19</v>
      </c>
      <c r="J95" s="15" t="str">
        <f t="shared" si="37"/>
        <v>C</v>
      </c>
      <c r="K95" s="15" t="str">
        <f t="shared" si="38"/>
        <v>8</v>
      </c>
      <c r="L95" s="15">
        <f t="shared" si="28"/>
        <v>1</v>
      </c>
      <c r="M95" s="15" t="str">
        <f t="shared" si="49"/>
        <v>N</v>
      </c>
      <c r="N95" s="18">
        <f t="shared" si="39"/>
        <v>110</v>
      </c>
      <c r="O95" s="18">
        <f t="shared" si="50"/>
        <v>5570</v>
      </c>
      <c r="P95" s="18">
        <f t="shared" si="40"/>
        <v>621</v>
      </c>
      <c r="Q95" s="18">
        <f t="shared" si="41"/>
        <v>112</v>
      </c>
      <c r="R95" s="18">
        <f t="shared" si="42"/>
        <v>6</v>
      </c>
      <c r="S95" s="18">
        <v>3</v>
      </c>
      <c r="T95" s="18" t="s">
        <v>176</v>
      </c>
      <c r="U95" s="18" t="str">
        <f t="shared" si="51"/>
        <v>-</v>
      </c>
      <c r="V95" s="18" t="s">
        <v>5</v>
      </c>
      <c r="W95" s="18">
        <f t="shared" si="43"/>
        <v>66</v>
      </c>
      <c r="X95" s="18">
        <f t="shared" si="44"/>
        <v>161</v>
      </c>
      <c r="Y95" s="18">
        <f t="shared" si="45"/>
        <v>18</v>
      </c>
      <c r="Z95" s="18">
        <f t="shared" si="46"/>
        <v>15</v>
      </c>
      <c r="AA95" s="18" t="str">
        <f t="shared" si="47"/>
        <v>-</v>
      </c>
      <c r="AB95" s="22" t="str">
        <f t="shared" si="48"/>
        <v>-</v>
      </c>
    </row>
    <row r="96" spans="1:28" s="20" customFormat="1">
      <c r="A96" s="39" t="s">
        <v>113</v>
      </c>
      <c r="B96" s="15" t="str">
        <f t="shared" si="29"/>
        <v>5C</v>
      </c>
      <c r="C96" s="13" t="str">
        <f t="shared" si="30"/>
        <v>SE</v>
      </c>
      <c r="D96" s="14" t="str">
        <f t="shared" si="31"/>
        <v>B</v>
      </c>
      <c r="E96" s="14" t="str">
        <f t="shared" si="32"/>
        <v>A6</v>
      </c>
      <c r="F96" s="15" t="str">
        <f t="shared" si="33"/>
        <v/>
      </c>
      <c r="G96" s="15" t="str">
        <f t="shared" si="34"/>
        <v/>
      </c>
      <c r="H96" s="15" t="str">
        <f t="shared" si="35"/>
        <v>U</v>
      </c>
      <c r="I96" s="15" t="str">
        <f t="shared" si="36"/>
        <v>19</v>
      </c>
      <c r="J96" s="15" t="str">
        <f t="shared" si="37"/>
        <v>I</v>
      </c>
      <c r="K96" s="15" t="str">
        <f t="shared" si="38"/>
        <v>7</v>
      </c>
      <c r="L96" s="15">
        <f t="shared" si="28"/>
        <v>1</v>
      </c>
      <c r="M96" s="15" t="str">
        <f t="shared" si="49"/>
        <v>N</v>
      </c>
      <c r="N96" s="18">
        <f t="shared" si="39"/>
        <v>110</v>
      </c>
      <c r="O96" s="18">
        <f t="shared" si="50"/>
        <v>5570</v>
      </c>
      <c r="P96" s="18">
        <f t="shared" si="40"/>
        <v>621</v>
      </c>
      <c r="Q96" s="18">
        <f t="shared" si="41"/>
        <v>112</v>
      </c>
      <c r="R96" s="18">
        <f t="shared" si="42"/>
        <v>6</v>
      </c>
      <c r="S96" s="18">
        <v>3</v>
      </c>
      <c r="T96" s="18" t="s">
        <v>176</v>
      </c>
      <c r="U96" s="18" t="str">
        <f t="shared" si="51"/>
        <v>-</v>
      </c>
      <c r="V96" s="18" t="s">
        <v>5</v>
      </c>
      <c r="W96" s="18">
        <f t="shared" si="43"/>
        <v>66</v>
      </c>
      <c r="X96" s="18">
        <f t="shared" si="44"/>
        <v>161</v>
      </c>
      <c r="Y96" s="18">
        <f t="shared" si="45"/>
        <v>18</v>
      </c>
      <c r="Z96" s="18">
        <f t="shared" si="46"/>
        <v>15</v>
      </c>
      <c r="AA96" s="18" t="str">
        <f t="shared" si="47"/>
        <v>-</v>
      </c>
      <c r="AB96" s="22" t="str">
        <f t="shared" si="48"/>
        <v>-</v>
      </c>
    </row>
    <row r="97" spans="1:28" s="20" customFormat="1">
      <c r="A97" s="39" t="s">
        <v>114</v>
      </c>
      <c r="B97" s="15" t="str">
        <f t="shared" si="29"/>
        <v>5C</v>
      </c>
      <c r="C97" s="13" t="str">
        <f t="shared" si="30"/>
        <v>SE</v>
      </c>
      <c r="D97" s="14" t="str">
        <f t="shared" si="31"/>
        <v>B</v>
      </c>
      <c r="E97" s="14" t="str">
        <f t="shared" si="32"/>
        <v>A6</v>
      </c>
      <c r="F97" s="15" t="str">
        <f t="shared" si="33"/>
        <v/>
      </c>
      <c r="G97" s="15" t="str">
        <f t="shared" si="34"/>
        <v/>
      </c>
      <c r="H97" s="15" t="str">
        <f t="shared" si="35"/>
        <v>U</v>
      </c>
      <c r="I97" s="15" t="str">
        <f t="shared" si="36"/>
        <v>19</v>
      </c>
      <c r="J97" s="15" t="str">
        <f t="shared" si="37"/>
        <v>C</v>
      </c>
      <c r="K97" s="15" t="str">
        <f t="shared" si="38"/>
        <v>6</v>
      </c>
      <c r="L97" s="15">
        <f t="shared" si="28"/>
        <v>2</v>
      </c>
      <c r="M97" s="15" t="str">
        <f t="shared" si="49"/>
        <v>N</v>
      </c>
      <c r="N97" s="18">
        <f t="shared" si="39"/>
        <v>110</v>
      </c>
      <c r="O97" s="18">
        <f t="shared" si="50"/>
        <v>5570</v>
      </c>
      <c r="P97" s="18">
        <f t="shared" si="40"/>
        <v>621</v>
      </c>
      <c r="Q97" s="18">
        <f t="shared" si="41"/>
        <v>112</v>
      </c>
      <c r="R97" s="18">
        <f t="shared" si="42"/>
        <v>6</v>
      </c>
      <c r="S97" s="18">
        <v>3</v>
      </c>
      <c r="T97" s="18" t="s">
        <v>176</v>
      </c>
      <c r="U97" s="18" t="str">
        <f t="shared" si="51"/>
        <v>-</v>
      </c>
      <c r="V97" s="18" t="s">
        <v>5</v>
      </c>
      <c r="W97" s="18">
        <f t="shared" si="43"/>
        <v>66</v>
      </c>
      <c r="X97" s="18">
        <f t="shared" si="44"/>
        <v>161</v>
      </c>
      <c r="Y97" s="18">
        <f t="shared" si="45"/>
        <v>18</v>
      </c>
      <c r="Z97" s="18">
        <f t="shared" si="46"/>
        <v>15</v>
      </c>
      <c r="AA97" s="18" t="str">
        <f t="shared" si="47"/>
        <v>-</v>
      </c>
      <c r="AB97" s="22" t="str">
        <f t="shared" si="48"/>
        <v>-</v>
      </c>
    </row>
    <row r="98" spans="1:28" s="20" customFormat="1">
      <c r="A98" s="39" t="s">
        <v>115</v>
      </c>
      <c r="B98" s="15" t="str">
        <f t="shared" si="29"/>
        <v>5C</v>
      </c>
      <c r="C98" s="13" t="str">
        <f t="shared" si="30"/>
        <v>SE</v>
      </c>
      <c r="D98" s="14" t="str">
        <f t="shared" si="31"/>
        <v>B</v>
      </c>
      <c r="E98" s="14" t="str">
        <f t="shared" si="32"/>
        <v>A6</v>
      </c>
      <c r="F98" s="15" t="str">
        <f t="shared" si="33"/>
        <v/>
      </c>
      <c r="G98" s="15" t="str">
        <f t="shared" si="34"/>
        <v/>
      </c>
      <c r="H98" s="15" t="str">
        <f t="shared" si="35"/>
        <v>U</v>
      </c>
      <c r="I98" s="15" t="str">
        <f t="shared" si="36"/>
        <v>19</v>
      </c>
      <c r="J98" s="15" t="str">
        <f t="shared" si="37"/>
        <v>C</v>
      </c>
      <c r="K98" s="15" t="str">
        <f t="shared" si="38"/>
        <v>7</v>
      </c>
      <c r="L98" s="15">
        <f t="shared" si="28"/>
        <v>2</v>
      </c>
      <c r="M98" s="15" t="str">
        <f t="shared" si="49"/>
        <v>N</v>
      </c>
      <c r="N98" s="18">
        <f t="shared" si="39"/>
        <v>110</v>
      </c>
      <c r="O98" s="18">
        <f t="shared" si="50"/>
        <v>5570</v>
      </c>
      <c r="P98" s="18">
        <f t="shared" si="40"/>
        <v>621</v>
      </c>
      <c r="Q98" s="18">
        <f t="shared" si="41"/>
        <v>112</v>
      </c>
      <c r="R98" s="18">
        <f t="shared" si="42"/>
        <v>6</v>
      </c>
      <c r="S98" s="18">
        <v>3</v>
      </c>
      <c r="T98" s="18" t="s">
        <v>176</v>
      </c>
      <c r="U98" s="18" t="str">
        <f t="shared" si="51"/>
        <v>-</v>
      </c>
      <c r="V98" s="18" t="s">
        <v>5</v>
      </c>
      <c r="W98" s="18">
        <f t="shared" si="43"/>
        <v>66</v>
      </c>
      <c r="X98" s="18">
        <f t="shared" si="44"/>
        <v>161</v>
      </c>
      <c r="Y98" s="18">
        <f t="shared" si="45"/>
        <v>18</v>
      </c>
      <c r="Z98" s="18">
        <f t="shared" si="46"/>
        <v>15</v>
      </c>
      <c r="AA98" s="18" t="str">
        <f t="shared" si="47"/>
        <v>-</v>
      </c>
      <c r="AB98" s="22" t="str">
        <f t="shared" si="48"/>
        <v>-</v>
      </c>
    </row>
    <row r="99" spans="1:28" s="20" customFormat="1">
      <c r="A99" s="39" t="s">
        <v>116</v>
      </c>
      <c r="B99" s="15" t="str">
        <f t="shared" si="29"/>
        <v>5C</v>
      </c>
      <c r="C99" s="13" t="str">
        <f t="shared" si="30"/>
        <v>SE</v>
      </c>
      <c r="D99" s="14" t="str">
        <f t="shared" si="31"/>
        <v>B</v>
      </c>
      <c r="E99" s="14" t="str">
        <f t="shared" si="32"/>
        <v>A6</v>
      </c>
      <c r="F99" s="15" t="str">
        <f t="shared" si="33"/>
        <v/>
      </c>
      <c r="G99" s="15" t="str">
        <f t="shared" si="34"/>
        <v/>
      </c>
      <c r="H99" s="15" t="str">
        <f t="shared" si="35"/>
        <v>U</v>
      </c>
      <c r="I99" s="15" t="str">
        <f t="shared" si="36"/>
        <v>19</v>
      </c>
      <c r="J99" s="15" t="str">
        <f t="shared" si="37"/>
        <v>C</v>
      </c>
      <c r="K99" s="15" t="str">
        <f t="shared" si="38"/>
        <v>8</v>
      </c>
      <c r="L99" s="15">
        <f t="shared" si="28"/>
        <v>2</v>
      </c>
      <c r="M99" s="15" t="str">
        <f t="shared" si="49"/>
        <v>N</v>
      </c>
      <c r="N99" s="18">
        <f t="shared" si="39"/>
        <v>110</v>
      </c>
      <c r="O99" s="18">
        <f t="shared" si="50"/>
        <v>5570</v>
      </c>
      <c r="P99" s="18">
        <f t="shared" si="40"/>
        <v>621</v>
      </c>
      <c r="Q99" s="18">
        <f t="shared" si="41"/>
        <v>112</v>
      </c>
      <c r="R99" s="18">
        <f t="shared" si="42"/>
        <v>6</v>
      </c>
      <c r="S99" s="18">
        <v>3</v>
      </c>
      <c r="T99" s="18" t="s">
        <v>176</v>
      </c>
      <c r="U99" s="18" t="str">
        <f t="shared" si="51"/>
        <v>-</v>
      </c>
      <c r="V99" s="18" t="s">
        <v>5</v>
      </c>
      <c r="W99" s="18">
        <f t="shared" si="43"/>
        <v>66</v>
      </c>
      <c r="X99" s="18">
        <f t="shared" si="44"/>
        <v>161</v>
      </c>
      <c r="Y99" s="18">
        <f t="shared" si="45"/>
        <v>18</v>
      </c>
      <c r="Z99" s="18">
        <f t="shared" si="46"/>
        <v>15</v>
      </c>
      <c r="AA99" s="18" t="str">
        <f t="shared" si="47"/>
        <v>-</v>
      </c>
      <c r="AB99" s="22" t="str">
        <f t="shared" si="48"/>
        <v>-</v>
      </c>
    </row>
    <row r="100" spans="1:28" s="20" customFormat="1">
      <c r="A100" s="39" t="s">
        <v>117</v>
      </c>
      <c r="B100" s="15" t="str">
        <f t="shared" si="29"/>
        <v>5C</v>
      </c>
      <c r="C100" s="13" t="str">
        <f t="shared" si="30"/>
        <v>SE</v>
      </c>
      <c r="D100" s="14" t="str">
        <f t="shared" si="31"/>
        <v>B</v>
      </c>
      <c r="E100" s="14" t="str">
        <f t="shared" si="32"/>
        <v>A6</v>
      </c>
      <c r="F100" s="15" t="str">
        <f t="shared" si="33"/>
        <v/>
      </c>
      <c r="G100" s="15" t="str">
        <f t="shared" si="34"/>
        <v/>
      </c>
      <c r="H100" s="15" t="str">
        <f t="shared" si="35"/>
        <v>U</v>
      </c>
      <c r="I100" s="15" t="str">
        <f t="shared" si="36"/>
        <v>19</v>
      </c>
      <c r="J100" s="15" t="str">
        <f t="shared" si="37"/>
        <v>C</v>
      </c>
      <c r="K100" s="15" t="str">
        <f t="shared" si="38"/>
        <v>8</v>
      </c>
      <c r="L100" s="15">
        <f t="shared" si="28"/>
        <v>2</v>
      </c>
      <c r="M100" s="15" t="str">
        <f t="shared" si="49"/>
        <v>NES</v>
      </c>
      <c r="N100" s="18">
        <f t="shared" si="39"/>
        <v>110</v>
      </c>
      <c r="O100" s="18">
        <f t="shared" si="50"/>
        <v>5570</v>
      </c>
      <c r="P100" s="18">
        <f t="shared" si="40"/>
        <v>621</v>
      </c>
      <c r="Q100" s="18">
        <f t="shared" si="41"/>
        <v>112</v>
      </c>
      <c r="R100" s="18">
        <f t="shared" si="42"/>
        <v>6</v>
      </c>
      <c r="S100" s="18">
        <v>3</v>
      </c>
      <c r="T100" s="18" t="s">
        <v>176</v>
      </c>
      <c r="U100" s="18" t="str">
        <f t="shared" si="51"/>
        <v>-</v>
      </c>
      <c r="V100" s="18" t="s">
        <v>5</v>
      </c>
      <c r="W100" s="18">
        <f t="shared" si="43"/>
        <v>66</v>
      </c>
      <c r="X100" s="18">
        <f t="shared" si="44"/>
        <v>161</v>
      </c>
      <c r="Y100" s="18">
        <f t="shared" si="45"/>
        <v>18</v>
      </c>
      <c r="Z100" s="18">
        <f t="shared" si="46"/>
        <v>15</v>
      </c>
      <c r="AA100" s="18" t="str">
        <f t="shared" si="47"/>
        <v>-</v>
      </c>
      <c r="AB100" s="22" t="str">
        <f t="shared" si="48"/>
        <v>-</v>
      </c>
    </row>
    <row r="101" spans="1:28" s="20" customFormat="1">
      <c r="A101" s="39" t="s">
        <v>118</v>
      </c>
      <c r="B101" s="15" t="str">
        <f t="shared" si="29"/>
        <v>5C</v>
      </c>
      <c r="C101" s="13" t="str">
        <f t="shared" si="30"/>
        <v>SE</v>
      </c>
      <c r="D101" s="14" t="str">
        <f t="shared" si="31"/>
        <v>B</v>
      </c>
      <c r="E101" s="14" t="str">
        <f t="shared" si="32"/>
        <v>A6</v>
      </c>
      <c r="F101" s="15" t="str">
        <f t="shared" si="33"/>
        <v/>
      </c>
      <c r="G101" s="15" t="str">
        <f t="shared" si="34"/>
        <v/>
      </c>
      <c r="H101" s="15" t="str">
        <f t="shared" si="35"/>
        <v>U</v>
      </c>
      <c r="I101" s="15" t="str">
        <f t="shared" si="36"/>
        <v>19</v>
      </c>
      <c r="J101" s="15" t="str">
        <f t="shared" si="37"/>
        <v>I</v>
      </c>
      <c r="K101" s="15" t="str">
        <f t="shared" si="38"/>
        <v>7</v>
      </c>
      <c r="L101" s="15">
        <f t="shared" si="28"/>
        <v>2</v>
      </c>
      <c r="M101" s="15" t="str">
        <f t="shared" si="49"/>
        <v>N</v>
      </c>
      <c r="N101" s="18">
        <f t="shared" si="39"/>
        <v>110</v>
      </c>
      <c r="O101" s="18">
        <f t="shared" si="50"/>
        <v>5570</v>
      </c>
      <c r="P101" s="18">
        <f t="shared" si="40"/>
        <v>621</v>
      </c>
      <c r="Q101" s="18">
        <f t="shared" si="41"/>
        <v>112</v>
      </c>
      <c r="R101" s="18">
        <f t="shared" si="42"/>
        <v>6</v>
      </c>
      <c r="S101" s="18">
        <v>3</v>
      </c>
      <c r="T101" s="18" t="s">
        <v>176</v>
      </c>
      <c r="U101" s="18" t="str">
        <f t="shared" si="51"/>
        <v>-</v>
      </c>
      <c r="V101" s="18" t="s">
        <v>5</v>
      </c>
      <c r="W101" s="18">
        <f t="shared" si="43"/>
        <v>66</v>
      </c>
      <c r="X101" s="18">
        <f t="shared" si="44"/>
        <v>161</v>
      </c>
      <c r="Y101" s="18">
        <f t="shared" si="45"/>
        <v>18</v>
      </c>
      <c r="Z101" s="18">
        <f t="shared" si="46"/>
        <v>15</v>
      </c>
      <c r="AA101" s="18" t="str">
        <f t="shared" si="47"/>
        <v>-</v>
      </c>
      <c r="AB101" s="22" t="str">
        <f t="shared" si="48"/>
        <v>-</v>
      </c>
    </row>
    <row r="102" spans="1:28" s="20" customFormat="1">
      <c r="A102" s="39" t="s">
        <v>119</v>
      </c>
      <c r="B102" s="15" t="str">
        <f t="shared" si="29"/>
        <v>5C</v>
      </c>
      <c r="C102" s="13" t="str">
        <f t="shared" si="30"/>
        <v>SE</v>
      </c>
      <c r="D102" s="14" t="str">
        <f t="shared" si="31"/>
        <v>B</v>
      </c>
      <c r="E102" s="14" t="str">
        <f t="shared" si="32"/>
        <v>A6</v>
      </c>
      <c r="F102" s="15" t="str">
        <f t="shared" si="33"/>
        <v/>
      </c>
      <c r="G102" s="15" t="str">
        <f t="shared" si="34"/>
        <v/>
      </c>
      <c r="H102" s="15" t="str">
        <f t="shared" si="35"/>
        <v>U</v>
      </c>
      <c r="I102" s="15" t="str">
        <f t="shared" si="36"/>
        <v>19</v>
      </c>
      <c r="J102" s="15" t="str">
        <f t="shared" si="37"/>
        <v>I</v>
      </c>
      <c r="K102" s="15" t="str">
        <f t="shared" si="38"/>
        <v>7</v>
      </c>
      <c r="L102" s="15">
        <f t="shared" si="28"/>
        <v>2</v>
      </c>
      <c r="M102" s="15" t="str">
        <f t="shared" si="49"/>
        <v>NES</v>
      </c>
      <c r="N102" s="18">
        <f t="shared" si="39"/>
        <v>110</v>
      </c>
      <c r="O102" s="18">
        <f t="shared" si="50"/>
        <v>5570</v>
      </c>
      <c r="P102" s="18">
        <f t="shared" si="40"/>
        <v>621</v>
      </c>
      <c r="Q102" s="18">
        <f t="shared" si="41"/>
        <v>112</v>
      </c>
      <c r="R102" s="18">
        <f t="shared" si="42"/>
        <v>6</v>
      </c>
      <c r="S102" s="18">
        <v>3</v>
      </c>
      <c r="T102" s="18" t="s">
        <v>176</v>
      </c>
      <c r="U102" s="18" t="str">
        <f t="shared" si="51"/>
        <v>-</v>
      </c>
      <c r="V102" s="18" t="s">
        <v>5</v>
      </c>
      <c r="W102" s="18">
        <f t="shared" si="43"/>
        <v>66</v>
      </c>
      <c r="X102" s="18">
        <f t="shared" si="44"/>
        <v>161</v>
      </c>
      <c r="Y102" s="18">
        <f t="shared" si="45"/>
        <v>18</v>
      </c>
      <c r="Z102" s="18">
        <f t="shared" si="46"/>
        <v>15</v>
      </c>
      <c r="AA102" s="18" t="str">
        <f t="shared" si="47"/>
        <v>-</v>
      </c>
      <c r="AB102" s="22" t="str">
        <f t="shared" si="48"/>
        <v>-</v>
      </c>
    </row>
    <row r="103" spans="1:28" s="20" customFormat="1">
      <c r="A103" s="39" t="s">
        <v>120</v>
      </c>
      <c r="B103" s="15" t="str">
        <f t="shared" si="29"/>
        <v>5C</v>
      </c>
      <c r="C103" s="13" t="str">
        <f t="shared" si="30"/>
        <v>SE</v>
      </c>
      <c r="D103" s="14" t="str">
        <f t="shared" si="31"/>
        <v>B</v>
      </c>
      <c r="E103" s="14" t="str">
        <f t="shared" si="32"/>
        <v>A6</v>
      </c>
      <c r="F103" s="15" t="str">
        <f t="shared" si="33"/>
        <v/>
      </c>
      <c r="G103" s="15" t="str">
        <f t="shared" si="34"/>
        <v/>
      </c>
      <c r="H103" s="15" t="str">
        <f t="shared" si="35"/>
        <v>U</v>
      </c>
      <c r="I103" s="15" t="str">
        <f t="shared" si="36"/>
        <v>19</v>
      </c>
      <c r="J103" s="15" t="str">
        <f t="shared" si="37"/>
        <v>A</v>
      </c>
      <c r="K103" s="15" t="str">
        <f t="shared" si="38"/>
        <v>7</v>
      </c>
      <c r="L103" s="15">
        <f t="shared" si="28"/>
        <v>2</v>
      </c>
      <c r="M103" s="15" t="str">
        <f t="shared" si="49"/>
        <v>N</v>
      </c>
      <c r="N103" s="18">
        <f t="shared" si="39"/>
        <v>110</v>
      </c>
      <c r="O103" s="18">
        <f t="shared" si="50"/>
        <v>5570</v>
      </c>
      <c r="P103" s="18">
        <f t="shared" si="40"/>
        <v>621</v>
      </c>
      <c r="Q103" s="18">
        <f t="shared" si="41"/>
        <v>112</v>
      </c>
      <c r="R103" s="18">
        <f t="shared" si="42"/>
        <v>6</v>
      </c>
      <c r="S103" s="18">
        <v>3</v>
      </c>
      <c r="T103" s="18" t="s">
        <v>176</v>
      </c>
      <c r="U103" s="18" t="str">
        <f t="shared" si="51"/>
        <v>-</v>
      </c>
      <c r="V103" s="18" t="s">
        <v>5</v>
      </c>
      <c r="W103" s="18">
        <f t="shared" si="43"/>
        <v>66</v>
      </c>
      <c r="X103" s="18">
        <f t="shared" si="44"/>
        <v>161</v>
      </c>
      <c r="Y103" s="18">
        <f t="shared" si="45"/>
        <v>18</v>
      </c>
      <c r="Z103" s="18">
        <f t="shared" si="46"/>
        <v>15</v>
      </c>
      <c r="AA103" s="18" t="str">
        <f t="shared" si="47"/>
        <v>-</v>
      </c>
      <c r="AB103" s="22" t="str">
        <f t="shared" si="48"/>
        <v>-</v>
      </c>
    </row>
    <row r="104" spans="1:28" s="20" customFormat="1">
      <c r="A104" s="39" t="s">
        <v>121</v>
      </c>
      <c r="B104" s="15" t="str">
        <f t="shared" si="29"/>
        <v>5C</v>
      </c>
      <c r="C104" s="13" t="str">
        <f t="shared" si="30"/>
        <v>SE</v>
      </c>
      <c r="D104" s="14" t="str">
        <f t="shared" si="31"/>
        <v>B</v>
      </c>
      <c r="E104" s="14" t="str">
        <f t="shared" si="32"/>
        <v>A6</v>
      </c>
      <c r="F104" s="15" t="str">
        <f t="shared" si="33"/>
        <v/>
      </c>
      <c r="G104" s="15" t="str">
        <f t="shared" si="34"/>
        <v/>
      </c>
      <c r="H104" s="15" t="str">
        <f t="shared" si="35"/>
        <v>U</v>
      </c>
      <c r="I104" s="15" t="str">
        <f t="shared" si="36"/>
        <v>23</v>
      </c>
      <c r="J104" s="15" t="str">
        <f t="shared" si="37"/>
        <v>C</v>
      </c>
      <c r="K104" s="15" t="str">
        <f t="shared" si="38"/>
        <v>7</v>
      </c>
      <c r="L104" s="15">
        <f t="shared" si="28"/>
        <v>1</v>
      </c>
      <c r="M104" s="15" t="str">
        <f t="shared" si="49"/>
        <v>N</v>
      </c>
      <c r="N104" s="18">
        <f t="shared" si="39"/>
        <v>110</v>
      </c>
      <c r="O104" s="18">
        <f t="shared" si="50"/>
        <v>5570</v>
      </c>
      <c r="P104" s="18">
        <f t="shared" si="40"/>
        <v>621</v>
      </c>
      <c r="Q104" s="18">
        <f t="shared" si="41"/>
        <v>112</v>
      </c>
      <c r="R104" s="18">
        <f t="shared" si="42"/>
        <v>6</v>
      </c>
      <c r="S104" s="18">
        <v>3</v>
      </c>
      <c r="T104" s="18" t="s">
        <v>176</v>
      </c>
      <c r="U104" s="18" t="str">
        <f t="shared" si="51"/>
        <v>-</v>
      </c>
      <c r="V104" s="18" t="s">
        <v>5</v>
      </c>
      <c r="W104" s="18">
        <f t="shared" si="43"/>
        <v>145</v>
      </c>
      <c r="X104" s="18">
        <f t="shared" si="44"/>
        <v>181</v>
      </c>
      <c r="Y104" s="18">
        <f t="shared" si="45"/>
        <v>35</v>
      </c>
      <c r="Z104" s="18">
        <f t="shared" si="46"/>
        <v>31</v>
      </c>
      <c r="AA104" s="18" t="str">
        <f t="shared" si="47"/>
        <v>-</v>
      </c>
      <c r="AB104" s="22" t="str">
        <f t="shared" si="48"/>
        <v>-</v>
      </c>
    </row>
    <row r="105" spans="1:28" s="20" customFormat="1">
      <c r="A105" s="39" t="s">
        <v>122</v>
      </c>
      <c r="B105" s="15" t="str">
        <f t="shared" si="29"/>
        <v>5C</v>
      </c>
      <c r="C105" s="13" t="str">
        <f t="shared" si="30"/>
        <v>SE</v>
      </c>
      <c r="D105" s="14" t="str">
        <f t="shared" si="31"/>
        <v>B</v>
      </c>
      <c r="E105" s="14" t="str">
        <f t="shared" si="32"/>
        <v>A6</v>
      </c>
      <c r="F105" s="15" t="str">
        <f t="shared" si="33"/>
        <v/>
      </c>
      <c r="G105" s="15" t="str">
        <f t="shared" si="34"/>
        <v/>
      </c>
      <c r="H105" s="15" t="str">
        <f t="shared" si="35"/>
        <v>U</v>
      </c>
      <c r="I105" s="15" t="str">
        <f t="shared" si="36"/>
        <v>23</v>
      </c>
      <c r="J105" s="15" t="str">
        <f t="shared" si="37"/>
        <v>C</v>
      </c>
      <c r="K105" s="15" t="str">
        <f t="shared" si="38"/>
        <v>8</v>
      </c>
      <c r="L105" s="15">
        <f t="shared" si="28"/>
        <v>1</v>
      </c>
      <c r="M105" s="15" t="str">
        <f t="shared" si="49"/>
        <v>N</v>
      </c>
      <c r="N105" s="18">
        <f t="shared" si="39"/>
        <v>110</v>
      </c>
      <c r="O105" s="18">
        <f t="shared" si="50"/>
        <v>5570</v>
      </c>
      <c r="P105" s="18">
        <f t="shared" si="40"/>
        <v>621</v>
      </c>
      <c r="Q105" s="18">
        <f t="shared" si="41"/>
        <v>112</v>
      </c>
      <c r="R105" s="18">
        <f t="shared" si="42"/>
        <v>6</v>
      </c>
      <c r="S105" s="18">
        <v>3</v>
      </c>
      <c r="T105" s="18" t="s">
        <v>176</v>
      </c>
      <c r="U105" s="18" t="str">
        <f t="shared" si="51"/>
        <v>-</v>
      </c>
      <c r="V105" s="18" t="s">
        <v>5</v>
      </c>
      <c r="W105" s="18">
        <f t="shared" si="43"/>
        <v>145</v>
      </c>
      <c r="X105" s="18">
        <f t="shared" si="44"/>
        <v>181</v>
      </c>
      <c r="Y105" s="18">
        <f t="shared" si="45"/>
        <v>35</v>
      </c>
      <c r="Z105" s="18">
        <f t="shared" si="46"/>
        <v>31</v>
      </c>
      <c r="AA105" s="18" t="str">
        <f t="shared" si="47"/>
        <v>-</v>
      </c>
      <c r="AB105" s="22" t="str">
        <f t="shared" si="48"/>
        <v>-</v>
      </c>
    </row>
    <row r="106" spans="1:28" s="20" customFormat="1">
      <c r="A106" s="39" t="s">
        <v>123</v>
      </c>
      <c r="B106" s="15" t="str">
        <f t="shared" si="29"/>
        <v>5C</v>
      </c>
      <c r="C106" s="13" t="str">
        <f t="shared" si="30"/>
        <v>SE</v>
      </c>
      <c r="D106" s="14" t="str">
        <f t="shared" si="31"/>
        <v>B</v>
      </c>
      <c r="E106" s="14" t="str">
        <f t="shared" si="32"/>
        <v>A6</v>
      </c>
      <c r="F106" s="15" t="str">
        <f t="shared" si="33"/>
        <v/>
      </c>
      <c r="G106" s="15" t="str">
        <f t="shared" si="34"/>
        <v/>
      </c>
      <c r="H106" s="15" t="str">
        <f t="shared" si="35"/>
        <v>U</v>
      </c>
      <c r="I106" s="15" t="str">
        <f t="shared" si="36"/>
        <v>23</v>
      </c>
      <c r="J106" s="15" t="str">
        <f t="shared" si="37"/>
        <v>I</v>
      </c>
      <c r="K106" s="15" t="str">
        <f t="shared" si="38"/>
        <v>7</v>
      </c>
      <c r="L106" s="15">
        <f t="shared" si="28"/>
        <v>1</v>
      </c>
      <c r="M106" s="15" t="str">
        <f t="shared" si="49"/>
        <v>N</v>
      </c>
      <c r="N106" s="18">
        <f t="shared" si="39"/>
        <v>110</v>
      </c>
      <c r="O106" s="18">
        <f t="shared" si="50"/>
        <v>5570</v>
      </c>
      <c r="P106" s="18">
        <f t="shared" si="40"/>
        <v>621</v>
      </c>
      <c r="Q106" s="18">
        <f t="shared" si="41"/>
        <v>112</v>
      </c>
      <c r="R106" s="18">
        <f t="shared" si="42"/>
        <v>6</v>
      </c>
      <c r="S106" s="18">
        <v>3</v>
      </c>
      <c r="T106" s="18" t="s">
        <v>176</v>
      </c>
      <c r="U106" s="18" t="str">
        <f t="shared" si="51"/>
        <v>-</v>
      </c>
      <c r="V106" s="18" t="s">
        <v>5</v>
      </c>
      <c r="W106" s="18">
        <f t="shared" si="43"/>
        <v>145</v>
      </c>
      <c r="X106" s="18">
        <f t="shared" si="44"/>
        <v>181</v>
      </c>
      <c r="Y106" s="18">
        <f t="shared" si="45"/>
        <v>35</v>
      </c>
      <c r="Z106" s="18">
        <f t="shared" si="46"/>
        <v>31</v>
      </c>
      <c r="AA106" s="18" t="str">
        <f t="shared" si="47"/>
        <v>-</v>
      </c>
      <c r="AB106" s="22" t="str">
        <f t="shared" si="48"/>
        <v>-</v>
      </c>
    </row>
    <row r="107" spans="1:28" s="20" customFormat="1">
      <c r="A107" s="39" t="s">
        <v>124</v>
      </c>
      <c r="B107" s="15" t="str">
        <f t="shared" si="29"/>
        <v>5C</v>
      </c>
      <c r="C107" s="13" t="str">
        <f t="shared" si="30"/>
        <v>SE</v>
      </c>
      <c r="D107" s="14" t="str">
        <f t="shared" si="31"/>
        <v>B</v>
      </c>
      <c r="E107" s="14" t="str">
        <f t="shared" si="32"/>
        <v>A6</v>
      </c>
      <c r="F107" s="15" t="str">
        <f t="shared" si="33"/>
        <v/>
      </c>
      <c r="G107" s="15" t="str">
        <f t="shared" si="34"/>
        <v/>
      </c>
      <c r="H107" s="15" t="str">
        <f t="shared" si="35"/>
        <v>U</v>
      </c>
      <c r="I107" s="15" t="str">
        <f t="shared" si="36"/>
        <v>23</v>
      </c>
      <c r="J107" s="15" t="str">
        <f t="shared" si="37"/>
        <v>C</v>
      </c>
      <c r="K107" s="15" t="str">
        <f t="shared" si="38"/>
        <v>6</v>
      </c>
      <c r="L107" s="15">
        <f t="shared" si="28"/>
        <v>2</v>
      </c>
      <c r="M107" s="15" t="str">
        <f t="shared" si="49"/>
        <v>N</v>
      </c>
      <c r="N107" s="18">
        <f t="shared" si="39"/>
        <v>110</v>
      </c>
      <c r="O107" s="18">
        <f t="shared" si="50"/>
        <v>5570</v>
      </c>
      <c r="P107" s="18">
        <f t="shared" si="40"/>
        <v>621</v>
      </c>
      <c r="Q107" s="18">
        <f t="shared" si="41"/>
        <v>112</v>
      </c>
      <c r="R107" s="18">
        <f t="shared" si="42"/>
        <v>6</v>
      </c>
      <c r="S107" s="18">
        <v>3</v>
      </c>
      <c r="T107" s="18" t="s">
        <v>176</v>
      </c>
      <c r="U107" s="18" t="str">
        <f t="shared" si="51"/>
        <v>-</v>
      </c>
      <c r="V107" s="18" t="s">
        <v>5</v>
      </c>
      <c r="W107" s="18">
        <f t="shared" si="43"/>
        <v>145</v>
      </c>
      <c r="X107" s="18">
        <f t="shared" si="44"/>
        <v>181</v>
      </c>
      <c r="Y107" s="18">
        <f t="shared" si="45"/>
        <v>35</v>
      </c>
      <c r="Z107" s="18">
        <f t="shared" si="46"/>
        <v>31</v>
      </c>
      <c r="AA107" s="18" t="str">
        <f t="shared" si="47"/>
        <v>-</v>
      </c>
      <c r="AB107" s="22" t="str">
        <f t="shared" si="48"/>
        <v>-</v>
      </c>
    </row>
    <row r="108" spans="1:28" s="20" customFormat="1">
      <c r="A108" s="39" t="s">
        <v>125</v>
      </c>
      <c r="B108" s="15" t="str">
        <f t="shared" si="29"/>
        <v>5C</v>
      </c>
      <c r="C108" s="13" t="str">
        <f t="shared" si="30"/>
        <v>SE</v>
      </c>
      <c r="D108" s="14" t="str">
        <f t="shared" si="31"/>
        <v>B</v>
      </c>
      <c r="E108" s="14" t="str">
        <f t="shared" si="32"/>
        <v>A6</v>
      </c>
      <c r="F108" s="15" t="str">
        <f t="shared" si="33"/>
        <v/>
      </c>
      <c r="G108" s="15" t="str">
        <f t="shared" si="34"/>
        <v/>
      </c>
      <c r="H108" s="15" t="str">
        <f t="shared" si="35"/>
        <v>U</v>
      </c>
      <c r="I108" s="15" t="str">
        <f t="shared" si="36"/>
        <v>23</v>
      </c>
      <c r="J108" s="15" t="str">
        <f t="shared" si="37"/>
        <v>C</v>
      </c>
      <c r="K108" s="15" t="str">
        <f t="shared" si="38"/>
        <v>7</v>
      </c>
      <c r="L108" s="15">
        <f t="shared" si="28"/>
        <v>2</v>
      </c>
      <c r="M108" s="15" t="str">
        <f t="shared" si="49"/>
        <v>N</v>
      </c>
      <c r="N108" s="18">
        <f t="shared" si="39"/>
        <v>110</v>
      </c>
      <c r="O108" s="18">
        <f t="shared" si="50"/>
        <v>5570</v>
      </c>
      <c r="P108" s="18">
        <f t="shared" si="40"/>
        <v>621</v>
      </c>
      <c r="Q108" s="18">
        <f t="shared" si="41"/>
        <v>112</v>
      </c>
      <c r="R108" s="18">
        <f t="shared" si="42"/>
        <v>6</v>
      </c>
      <c r="S108" s="18">
        <v>3</v>
      </c>
      <c r="T108" s="18" t="s">
        <v>176</v>
      </c>
      <c r="U108" s="18" t="str">
        <f t="shared" si="51"/>
        <v>-</v>
      </c>
      <c r="V108" s="18" t="s">
        <v>5</v>
      </c>
      <c r="W108" s="18">
        <f t="shared" si="43"/>
        <v>145</v>
      </c>
      <c r="X108" s="18">
        <f t="shared" si="44"/>
        <v>181</v>
      </c>
      <c r="Y108" s="18">
        <f t="shared" si="45"/>
        <v>35</v>
      </c>
      <c r="Z108" s="18">
        <f t="shared" si="46"/>
        <v>31</v>
      </c>
      <c r="AA108" s="18" t="str">
        <f t="shared" si="47"/>
        <v>-</v>
      </c>
      <c r="AB108" s="22" t="str">
        <f t="shared" si="48"/>
        <v>-</v>
      </c>
    </row>
    <row r="109" spans="1:28" s="20" customFormat="1">
      <c r="A109" s="39" t="s">
        <v>126</v>
      </c>
      <c r="B109" s="15" t="str">
        <f t="shared" si="29"/>
        <v>5C</v>
      </c>
      <c r="C109" s="13" t="str">
        <f t="shared" si="30"/>
        <v>SE</v>
      </c>
      <c r="D109" s="14" t="str">
        <f t="shared" si="31"/>
        <v>B</v>
      </c>
      <c r="E109" s="14" t="str">
        <f t="shared" si="32"/>
        <v>A6</v>
      </c>
      <c r="F109" s="15" t="str">
        <f t="shared" si="33"/>
        <v/>
      </c>
      <c r="G109" s="15" t="str">
        <f t="shared" si="34"/>
        <v/>
      </c>
      <c r="H109" s="15" t="str">
        <f t="shared" si="35"/>
        <v>U</v>
      </c>
      <c r="I109" s="15" t="str">
        <f t="shared" si="36"/>
        <v>23</v>
      </c>
      <c r="J109" s="15" t="str">
        <f t="shared" si="37"/>
        <v>C</v>
      </c>
      <c r="K109" s="15" t="str">
        <f t="shared" si="38"/>
        <v>8</v>
      </c>
      <c r="L109" s="15">
        <f t="shared" si="28"/>
        <v>2</v>
      </c>
      <c r="M109" s="15" t="str">
        <f t="shared" si="49"/>
        <v>N</v>
      </c>
      <c r="N109" s="18">
        <f t="shared" si="39"/>
        <v>110</v>
      </c>
      <c r="O109" s="18">
        <f t="shared" si="50"/>
        <v>5570</v>
      </c>
      <c r="P109" s="18">
        <f t="shared" si="40"/>
        <v>621</v>
      </c>
      <c r="Q109" s="18">
        <f t="shared" si="41"/>
        <v>112</v>
      </c>
      <c r="R109" s="18">
        <f t="shared" si="42"/>
        <v>6</v>
      </c>
      <c r="S109" s="18">
        <v>3</v>
      </c>
      <c r="T109" s="18" t="s">
        <v>176</v>
      </c>
      <c r="U109" s="18" t="str">
        <f t="shared" si="51"/>
        <v>-</v>
      </c>
      <c r="V109" s="18" t="s">
        <v>5</v>
      </c>
      <c r="W109" s="18">
        <f t="shared" si="43"/>
        <v>145</v>
      </c>
      <c r="X109" s="18">
        <f t="shared" si="44"/>
        <v>181</v>
      </c>
      <c r="Y109" s="18">
        <f t="shared" si="45"/>
        <v>35</v>
      </c>
      <c r="Z109" s="18">
        <f t="shared" si="46"/>
        <v>31</v>
      </c>
      <c r="AA109" s="18" t="str">
        <f t="shared" si="47"/>
        <v>-</v>
      </c>
      <c r="AB109" s="22" t="str">
        <f t="shared" si="48"/>
        <v>-</v>
      </c>
    </row>
    <row r="110" spans="1:28" s="20" customFormat="1">
      <c r="A110" s="39" t="s">
        <v>127</v>
      </c>
      <c r="B110" s="15" t="str">
        <f t="shared" si="29"/>
        <v>5C</v>
      </c>
      <c r="C110" s="13" t="str">
        <f t="shared" si="30"/>
        <v>SE</v>
      </c>
      <c r="D110" s="14" t="str">
        <f t="shared" si="31"/>
        <v>B</v>
      </c>
      <c r="E110" s="14" t="str">
        <f t="shared" si="32"/>
        <v>A6</v>
      </c>
      <c r="F110" s="15" t="str">
        <f t="shared" si="33"/>
        <v/>
      </c>
      <c r="G110" s="15" t="str">
        <f t="shared" si="34"/>
        <v/>
      </c>
      <c r="H110" s="15" t="str">
        <f t="shared" si="35"/>
        <v>U</v>
      </c>
      <c r="I110" s="15" t="str">
        <f t="shared" si="36"/>
        <v>23</v>
      </c>
      <c r="J110" s="15" t="str">
        <f t="shared" si="37"/>
        <v>I</v>
      </c>
      <c r="K110" s="15" t="str">
        <f t="shared" si="38"/>
        <v>7</v>
      </c>
      <c r="L110" s="15">
        <f t="shared" si="28"/>
        <v>2</v>
      </c>
      <c r="M110" s="15" t="str">
        <f t="shared" si="49"/>
        <v>N</v>
      </c>
      <c r="N110" s="18">
        <f t="shared" si="39"/>
        <v>110</v>
      </c>
      <c r="O110" s="18">
        <f t="shared" si="50"/>
        <v>5570</v>
      </c>
      <c r="P110" s="18">
        <f t="shared" si="40"/>
        <v>621</v>
      </c>
      <c r="Q110" s="18">
        <f t="shared" si="41"/>
        <v>112</v>
      </c>
      <c r="R110" s="18">
        <f t="shared" si="42"/>
        <v>6</v>
      </c>
      <c r="S110" s="18">
        <v>3</v>
      </c>
      <c r="T110" s="18" t="s">
        <v>176</v>
      </c>
      <c r="U110" s="18" t="str">
        <f t="shared" si="51"/>
        <v>-</v>
      </c>
      <c r="V110" s="18" t="s">
        <v>5</v>
      </c>
      <c r="W110" s="18">
        <f t="shared" si="43"/>
        <v>145</v>
      </c>
      <c r="X110" s="18">
        <f t="shared" si="44"/>
        <v>181</v>
      </c>
      <c r="Y110" s="18">
        <f t="shared" si="45"/>
        <v>35</v>
      </c>
      <c r="Z110" s="18">
        <f t="shared" si="46"/>
        <v>31</v>
      </c>
      <c r="AA110" s="18" t="str">
        <f t="shared" si="47"/>
        <v>-</v>
      </c>
      <c r="AB110" s="22" t="str">
        <f t="shared" si="48"/>
        <v>-</v>
      </c>
    </row>
    <row r="111" spans="1:28" s="20" customFormat="1">
      <c r="A111" s="39" t="s">
        <v>128</v>
      </c>
      <c r="B111" s="15" t="str">
        <f t="shared" si="29"/>
        <v>5C</v>
      </c>
      <c r="C111" s="13" t="str">
        <f t="shared" si="30"/>
        <v>SE</v>
      </c>
      <c r="D111" s="14" t="str">
        <f t="shared" si="31"/>
        <v>B</v>
      </c>
      <c r="E111" s="14" t="str">
        <f t="shared" si="32"/>
        <v>A6</v>
      </c>
      <c r="F111" s="15" t="str">
        <f t="shared" si="33"/>
        <v/>
      </c>
      <c r="G111" s="15" t="str">
        <f t="shared" si="34"/>
        <v/>
      </c>
      <c r="H111" s="15" t="str">
        <f t="shared" si="35"/>
        <v>U</v>
      </c>
      <c r="I111" s="15" t="str">
        <f t="shared" si="36"/>
        <v>23</v>
      </c>
      <c r="J111" s="15" t="str">
        <f t="shared" si="37"/>
        <v>A</v>
      </c>
      <c r="K111" s="15" t="str">
        <f t="shared" si="38"/>
        <v>7</v>
      </c>
      <c r="L111" s="15">
        <f t="shared" si="28"/>
        <v>2</v>
      </c>
      <c r="M111" s="15" t="str">
        <f t="shared" si="49"/>
        <v>N</v>
      </c>
      <c r="N111" s="18">
        <f t="shared" si="39"/>
        <v>110</v>
      </c>
      <c r="O111" s="18">
        <f t="shared" si="50"/>
        <v>5570</v>
      </c>
      <c r="P111" s="18">
        <f t="shared" si="40"/>
        <v>621</v>
      </c>
      <c r="Q111" s="18">
        <f t="shared" si="41"/>
        <v>112</v>
      </c>
      <c r="R111" s="18">
        <f t="shared" si="42"/>
        <v>6</v>
      </c>
      <c r="S111" s="18">
        <v>3</v>
      </c>
      <c r="T111" s="18" t="s">
        <v>176</v>
      </c>
      <c r="U111" s="18" t="str">
        <f t="shared" si="51"/>
        <v>-</v>
      </c>
      <c r="V111" s="18" t="s">
        <v>5</v>
      </c>
      <c r="W111" s="18">
        <f t="shared" si="43"/>
        <v>145</v>
      </c>
      <c r="X111" s="18">
        <f t="shared" si="44"/>
        <v>181</v>
      </c>
      <c r="Y111" s="18">
        <f t="shared" si="45"/>
        <v>35</v>
      </c>
      <c r="Z111" s="18">
        <f t="shared" si="46"/>
        <v>31</v>
      </c>
      <c r="AA111" s="18" t="str">
        <f t="shared" si="47"/>
        <v>-</v>
      </c>
      <c r="AB111" s="22" t="str">
        <f t="shared" si="48"/>
        <v>-</v>
      </c>
    </row>
    <row r="112" spans="1:28" s="20" customFormat="1">
      <c r="A112" s="39" t="s">
        <v>129</v>
      </c>
      <c r="B112" s="15" t="str">
        <f t="shared" si="29"/>
        <v>5C</v>
      </c>
      <c r="C112" s="13" t="str">
        <f t="shared" si="30"/>
        <v>SE</v>
      </c>
      <c r="D112" s="14" t="str">
        <f t="shared" si="31"/>
        <v>M</v>
      </c>
      <c r="E112" s="14" t="str">
        <f t="shared" si="32"/>
        <v>A6</v>
      </c>
      <c r="F112" s="15" t="str">
        <f t="shared" si="33"/>
        <v/>
      </c>
      <c r="G112" s="15" t="str">
        <f t="shared" si="34"/>
        <v/>
      </c>
      <c r="H112" s="15" t="str">
        <f t="shared" si="35"/>
        <v>U</v>
      </c>
      <c r="I112" s="15" t="str">
        <f t="shared" si="36"/>
        <v>23</v>
      </c>
      <c r="J112" s="15" t="str">
        <f t="shared" si="37"/>
        <v>C</v>
      </c>
      <c r="K112" s="15" t="str">
        <f t="shared" si="38"/>
        <v>6</v>
      </c>
      <c r="L112" s="15">
        <f t="shared" si="28"/>
        <v>2</v>
      </c>
      <c r="M112" s="15" t="str">
        <f t="shared" si="49"/>
        <v>N</v>
      </c>
      <c r="N112" s="18">
        <f t="shared" si="39"/>
        <v>110</v>
      </c>
      <c r="O112" s="18">
        <f t="shared" si="50"/>
        <v>5570</v>
      </c>
      <c r="P112" s="18">
        <f t="shared" si="40"/>
        <v>621</v>
      </c>
      <c r="Q112" s="18">
        <f t="shared" si="41"/>
        <v>112</v>
      </c>
      <c r="R112" s="18">
        <f t="shared" si="42"/>
        <v>6</v>
      </c>
      <c r="S112" s="18">
        <v>3</v>
      </c>
      <c r="T112" s="18" t="s">
        <v>176</v>
      </c>
      <c r="U112" s="18">
        <f t="shared" si="51"/>
        <v>1</v>
      </c>
      <c r="V112" s="18" t="s">
        <v>5</v>
      </c>
      <c r="W112" s="18">
        <f t="shared" si="43"/>
        <v>145</v>
      </c>
      <c r="X112" s="18">
        <f t="shared" si="44"/>
        <v>181</v>
      </c>
      <c r="Y112" s="18">
        <f t="shared" si="45"/>
        <v>35</v>
      </c>
      <c r="Z112" s="18">
        <f t="shared" si="46"/>
        <v>31</v>
      </c>
      <c r="AA112" s="18" t="str">
        <f t="shared" si="47"/>
        <v>-</v>
      </c>
      <c r="AB112" s="22" t="str">
        <f t="shared" si="48"/>
        <v>-</v>
      </c>
    </row>
    <row r="113" spans="1:28" s="20" customFormat="1">
      <c r="A113" s="39" t="s">
        <v>130</v>
      </c>
      <c r="B113" s="15" t="str">
        <f t="shared" si="29"/>
        <v>5C</v>
      </c>
      <c r="C113" s="13" t="str">
        <f t="shared" si="30"/>
        <v>SE</v>
      </c>
      <c r="D113" s="14" t="str">
        <f t="shared" si="31"/>
        <v>M</v>
      </c>
      <c r="E113" s="14" t="str">
        <f t="shared" si="32"/>
        <v>A6</v>
      </c>
      <c r="F113" s="15" t="str">
        <f t="shared" si="33"/>
        <v/>
      </c>
      <c r="G113" s="15" t="str">
        <f t="shared" si="34"/>
        <v/>
      </c>
      <c r="H113" s="15" t="str">
        <f t="shared" si="35"/>
        <v>U</v>
      </c>
      <c r="I113" s="15" t="str">
        <f t="shared" si="36"/>
        <v>23</v>
      </c>
      <c r="J113" s="15" t="str">
        <f t="shared" si="37"/>
        <v>C</v>
      </c>
      <c r="K113" s="15" t="str">
        <f t="shared" si="38"/>
        <v>7</v>
      </c>
      <c r="L113" s="15">
        <f t="shared" si="28"/>
        <v>2</v>
      </c>
      <c r="M113" s="15" t="str">
        <f t="shared" si="49"/>
        <v>N</v>
      </c>
      <c r="N113" s="18">
        <f t="shared" si="39"/>
        <v>110</v>
      </c>
      <c r="O113" s="18">
        <f t="shared" si="50"/>
        <v>5570</v>
      </c>
      <c r="P113" s="18">
        <f t="shared" si="40"/>
        <v>621</v>
      </c>
      <c r="Q113" s="18">
        <f t="shared" si="41"/>
        <v>112</v>
      </c>
      <c r="R113" s="18">
        <f t="shared" si="42"/>
        <v>6</v>
      </c>
      <c r="S113" s="18">
        <v>3</v>
      </c>
      <c r="T113" s="18" t="s">
        <v>176</v>
      </c>
      <c r="U113" s="18">
        <f t="shared" si="51"/>
        <v>1</v>
      </c>
      <c r="V113" s="18" t="s">
        <v>5</v>
      </c>
      <c r="W113" s="18">
        <f t="shared" si="43"/>
        <v>145</v>
      </c>
      <c r="X113" s="18">
        <f t="shared" si="44"/>
        <v>181</v>
      </c>
      <c r="Y113" s="18">
        <f t="shared" si="45"/>
        <v>35</v>
      </c>
      <c r="Z113" s="18">
        <f t="shared" si="46"/>
        <v>31</v>
      </c>
      <c r="AA113" s="18" t="str">
        <f t="shared" si="47"/>
        <v>-</v>
      </c>
      <c r="AB113" s="22" t="str">
        <f t="shared" si="48"/>
        <v>-</v>
      </c>
    </row>
    <row r="114" spans="1:28" s="20" customFormat="1">
      <c r="A114" s="39" t="s">
        <v>131</v>
      </c>
      <c r="B114" s="15" t="str">
        <f t="shared" si="29"/>
        <v>5C</v>
      </c>
      <c r="C114" s="13" t="str">
        <f t="shared" si="30"/>
        <v>SE</v>
      </c>
      <c r="D114" s="14" t="str">
        <f t="shared" si="31"/>
        <v>M</v>
      </c>
      <c r="E114" s="14" t="str">
        <f t="shared" si="32"/>
        <v>A6</v>
      </c>
      <c r="F114" s="15" t="str">
        <f t="shared" si="33"/>
        <v/>
      </c>
      <c r="G114" s="15" t="str">
        <f t="shared" si="34"/>
        <v/>
      </c>
      <c r="H114" s="15" t="str">
        <f t="shared" si="35"/>
        <v>U</v>
      </c>
      <c r="I114" s="15" t="str">
        <f t="shared" si="36"/>
        <v>23</v>
      </c>
      <c r="J114" s="15" t="str">
        <f t="shared" si="37"/>
        <v>C</v>
      </c>
      <c r="K114" s="15" t="str">
        <f t="shared" si="38"/>
        <v>8</v>
      </c>
      <c r="L114" s="15">
        <f t="shared" si="28"/>
        <v>2</v>
      </c>
      <c r="M114" s="15" t="str">
        <f t="shared" si="49"/>
        <v>N</v>
      </c>
      <c r="N114" s="18">
        <f t="shared" si="39"/>
        <v>110</v>
      </c>
      <c r="O114" s="18">
        <f t="shared" si="50"/>
        <v>5570</v>
      </c>
      <c r="P114" s="18">
        <f t="shared" si="40"/>
        <v>621</v>
      </c>
      <c r="Q114" s="18">
        <f t="shared" si="41"/>
        <v>112</v>
      </c>
      <c r="R114" s="18">
        <f t="shared" si="42"/>
        <v>6</v>
      </c>
      <c r="S114" s="18">
        <v>3</v>
      </c>
      <c r="T114" s="18" t="s">
        <v>176</v>
      </c>
      <c r="U114" s="18">
        <f t="shared" si="51"/>
        <v>1</v>
      </c>
      <c r="V114" s="18" t="s">
        <v>5</v>
      </c>
      <c r="W114" s="18">
        <f t="shared" si="43"/>
        <v>145</v>
      </c>
      <c r="X114" s="18">
        <f t="shared" si="44"/>
        <v>181</v>
      </c>
      <c r="Y114" s="18">
        <f t="shared" si="45"/>
        <v>35</v>
      </c>
      <c r="Z114" s="18">
        <f t="shared" si="46"/>
        <v>31</v>
      </c>
      <c r="AA114" s="18" t="str">
        <f t="shared" si="47"/>
        <v>-</v>
      </c>
      <c r="AB114" s="22" t="str">
        <f t="shared" si="48"/>
        <v>-</v>
      </c>
    </row>
    <row r="115" spans="1:28" s="20" customFormat="1">
      <c r="A115" s="39" t="s">
        <v>132</v>
      </c>
      <c r="B115" s="15" t="str">
        <f t="shared" si="29"/>
        <v>5C</v>
      </c>
      <c r="C115" s="13" t="str">
        <f t="shared" si="30"/>
        <v>SE</v>
      </c>
      <c r="D115" s="14" t="str">
        <f t="shared" si="31"/>
        <v>M</v>
      </c>
      <c r="E115" s="14" t="str">
        <f t="shared" si="32"/>
        <v>A6</v>
      </c>
      <c r="F115" s="15" t="str">
        <f t="shared" si="33"/>
        <v/>
      </c>
      <c r="G115" s="15" t="str">
        <f t="shared" si="34"/>
        <v/>
      </c>
      <c r="H115" s="15" t="str">
        <f t="shared" si="35"/>
        <v>U</v>
      </c>
      <c r="I115" s="15" t="str">
        <f t="shared" si="36"/>
        <v>23</v>
      </c>
      <c r="J115" s="15" t="str">
        <f t="shared" si="37"/>
        <v>I</v>
      </c>
      <c r="K115" s="15" t="str">
        <f t="shared" si="38"/>
        <v>7</v>
      </c>
      <c r="L115" s="15">
        <f t="shared" si="28"/>
        <v>2</v>
      </c>
      <c r="M115" s="15" t="str">
        <f t="shared" si="49"/>
        <v>N</v>
      </c>
      <c r="N115" s="18">
        <f t="shared" si="39"/>
        <v>110</v>
      </c>
      <c r="O115" s="18">
        <f t="shared" si="50"/>
        <v>5570</v>
      </c>
      <c r="P115" s="18">
        <f t="shared" si="40"/>
        <v>621</v>
      </c>
      <c r="Q115" s="18">
        <f t="shared" si="41"/>
        <v>112</v>
      </c>
      <c r="R115" s="18">
        <f t="shared" si="42"/>
        <v>6</v>
      </c>
      <c r="S115" s="18">
        <v>3</v>
      </c>
      <c r="T115" s="18" t="s">
        <v>176</v>
      </c>
      <c r="U115" s="18">
        <f t="shared" si="51"/>
        <v>1</v>
      </c>
      <c r="V115" s="18" t="s">
        <v>5</v>
      </c>
      <c r="W115" s="18">
        <f t="shared" si="43"/>
        <v>145</v>
      </c>
      <c r="X115" s="18">
        <f t="shared" si="44"/>
        <v>181</v>
      </c>
      <c r="Y115" s="18">
        <f t="shared" si="45"/>
        <v>35</v>
      </c>
      <c r="Z115" s="18">
        <f t="shared" si="46"/>
        <v>31</v>
      </c>
      <c r="AA115" s="18" t="str">
        <f t="shared" si="47"/>
        <v>-</v>
      </c>
      <c r="AB115" s="22" t="str">
        <f t="shared" si="48"/>
        <v>-</v>
      </c>
    </row>
    <row r="116" spans="1:28" s="20" customFormat="1">
      <c r="A116" s="39" t="s">
        <v>133</v>
      </c>
      <c r="B116" s="15" t="str">
        <f t="shared" si="29"/>
        <v>5C</v>
      </c>
      <c r="C116" s="13" t="str">
        <f t="shared" si="30"/>
        <v>SE</v>
      </c>
      <c r="D116" s="14" t="str">
        <f t="shared" si="31"/>
        <v>M</v>
      </c>
      <c r="E116" s="14" t="str">
        <f t="shared" si="32"/>
        <v>A6</v>
      </c>
      <c r="F116" s="15" t="str">
        <f t="shared" si="33"/>
        <v/>
      </c>
      <c r="G116" s="15" t="str">
        <f t="shared" si="34"/>
        <v/>
      </c>
      <c r="H116" s="15" t="str">
        <f t="shared" si="35"/>
        <v>U</v>
      </c>
      <c r="I116" s="15" t="str">
        <f t="shared" si="36"/>
        <v>23</v>
      </c>
      <c r="J116" s="15" t="str">
        <f t="shared" si="37"/>
        <v>A</v>
      </c>
      <c r="K116" s="15" t="str">
        <f t="shared" si="38"/>
        <v>7</v>
      </c>
      <c r="L116" s="15">
        <f t="shared" si="28"/>
        <v>2</v>
      </c>
      <c r="M116" s="15" t="str">
        <f t="shared" si="49"/>
        <v>N</v>
      </c>
      <c r="N116" s="18">
        <f t="shared" si="39"/>
        <v>110</v>
      </c>
      <c r="O116" s="18">
        <f t="shared" si="50"/>
        <v>5570</v>
      </c>
      <c r="P116" s="18">
        <f t="shared" si="40"/>
        <v>621</v>
      </c>
      <c r="Q116" s="18">
        <f t="shared" si="41"/>
        <v>112</v>
      </c>
      <c r="R116" s="18">
        <f t="shared" si="42"/>
        <v>6</v>
      </c>
      <c r="S116" s="18">
        <v>3</v>
      </c>
      <c r="T116" s="18" t="s">
        <v>176</v>
      </c>
      <c r="U116" s="18">
        <f t="shared" si="51"/>
        <v>1</v>
      </c>
      <c r="V116" s="18" t="s">
        <v>5</v>
      </c>
      <c r="W116" s="18">
        <f t="shared" si="43"/>
        <v>145</v>
      </c>
      <c r="X116" s="18">
        <f t="shared" si="44"/>
        <v>181</v>
      </c>
      <c r="Y116" s="18">
        <f t="shared" si="45"/>
        <v>35</v>
      </c>
      <c r="Z116" s="18">
        <f t="shared" si="46"/>
        <v>31</v>
      </c>
      <c r="AA116" s="18" t="str">
        <f t="shared" si="47"/>
        <v>-</v>
      </c>
      <c r="AB116" s="22" t="str">
        <f t="shared" si="48"/>
        <v>-</v>
      </c>
    </row>
    <row r="117" spans="1:28" s="20" customFormat="1" ht="15.75" customHeight="1">
      <c r="A117" s="39" t="s">
        <v>134</v>
      </c>
      <c r="B117" s="15" t="str">
        <f t="shared" si="29"/>
        <v>5C</v>
      </c>
      <c r="C117" s="13" t="str">
        <f t="shared" si="30"/>
        <v>SE</v>
      </c>
      <c r="D117" s="14" t="str">
        <f t="shared" si="31"/>
        <v>M</v>
      </c>
      <c r="E117" s="14" t="str">
        <f t="shared" si="32"/>
        <v>A6</v>
      </c>
      <c r="F117" s="15" t="str">
        <f t="shared" si="33"/>
        <v/>
      </c>
      <c r="G117" s="15" t="str">
        <f t="shared" si="34"/>
        <v/>
      </c>
      <c r="H117" s="15" t="str">
        <f t="shared" si="35"/>
        <v>F</v>
      </c>
      <c r="I117" s="15" t="str">
        <f t="shared" si="36"/>
        <v>31</v>
      </c>
      <c r="J117" s="15" t="str">
        <f t="shared" si="37"/>
        <v>C</v>
      </c>
      <c r="K117" s="15" t="str">
        <f t="shared" si="38"/>
        <v>6</v>
      </c>
      <c r="L117" s="15">
        <f t="shared" si="28"/>
        <v>2</v>
      </c>
      <c r="M117" s="15" t="str">
        <f t="shared" si="49"/>
        <v>N</v>
      </c>
      <c r="N117" s="18">
        <f t="shared" si="39"/>
        <v>110</v>
      </c>
      <c r="O117" s="18">
        <f t="shared" si="50"/>
        <v>5570</v>
      </c>
      <c r="P117" s="18">
        <f t="shared" si="40"/>
        <v>621</v>
      </c>
      <c r="Q117" s="18">
        <f t="shared" si="41"/>
        <v>112</v>
      </c>
      <c r="R117" s="18">
        <f t="shared" si="42"/>
        <v>6</v>
      </c>
      <c r="S117" s="18">
        <v>3</v>
      </c>
      <c r="T117" s="18" t="s">
        <v>176</v>
      </c>
      <c r="U117" s="18">
        <f t="shared" si="51"/>
        <v>1</v>
      </c>
      <c r="V117" s="18" t="s">
        <v>5</v>
      </c>
      <c r="W117" s="18">
        <f t="shared" si="43"/>
        <v>288</v>
      </c>
      <c r="X117" s="18">
        <f t="shared" si="44"/>
        <v>181</v>
      </c>
      <c r="Y117" s="18">
        <f t="shared" si="45"/>
        <v>72</v>
      </c>
      <c r="Z117" s="18">
        <f t="shared" si="46"/>
        <v>72</v>
      </c>
      <c r="AA117" s="18" t="str">
        <f t="shared" si="47"/>
        <v>-</v>
      </c>
      <c r="AB117" s="22" t="str">
        <f t="shared" si="48"/>
        <v>-</v>
      </c>
    </row>
    <row r="118" spans="1:28" s="20" customFormat="1">
      <c r="A118" s="39" t="s">
        <v>135</v>
      </c>
      <c r="B118" s="15" t="str">
        <f t="shared" si="29"/>
        <v>5C</v>
      </c>
      <c r="C118" s="13" t="str">
        <f t="shared" si="30"/>
        <v>SE</v>
      </c>
      <c r="D118" s="14" t="str">
        <f t="shared" si="31"/>
        <v>M</v>
      </c>
      <c r="E118" s="14" t="str">
        <f t="shared" si="32"/>
        <v>A6</v>
      </c>
      <c r="F118" s="15" t="str">
        <f t="shared" si="33"/>
        <v/>
      </c>
      <c r="G118" s="15" t="str">
        <f t="shared" si="34"/>
        <v/>
      </c>
      <c r="H118" s="15" t="str">
        <f t="shared" si="35"/>
        <v>F</v>
      </c>
      <c r="I118" s="15" t="str">
        <f t="shared" si="36"/>
        <v>31</v>
      </c>
      <c r="J118" s="15" t="str">
        <f t="shared" si="37"/>
        <v>C</v>
      </c>
      <c r="K118" s="15" t="str">
        <f t="shared" si="38"/>
        <v>7</v>
      </c>
      <c r="L118" s="15">
        <f t="shared" si="28"/>
        <v>2</v>
      </c>
      <c r="M118" s="15" t="str">
        <f t="shared" si="49"/>
        <v>N</v>
      </c>
      <c r="N118" s="18">
        <f t="shared" si="39"/>
        <v>110</v>
      </c>
      <c r="O118" s="18">
        <f t="shared" si="50"/>
        <v>5570</v>
      </c>
      <c r="P118" s="18">
        <f t="shared" si="40"/>
        <v>621</v>
      </c>
      <c r="Q118" s="18">
        <f t="shared" si="41"/>
        <v>112</v>
      </c>
      <c r="R118" s="18">
        <f t="shared" si="42"/>
        <v>6</v>
      </c>
      <c r="S118" s="18">
        <v>3</v>
      </c>
      <c r="T118" s="18" t="s">
        <v>176</v>
      </c>
      <c r="U118" s="18">
        <f t="shared" si="51"/>
        <v>1</v>
      </c>
      <c r="V118" s="18" t="s">
        <v>5</v>
      </c>
      <c r="W118" s="18">
        <f t="shared" si="43"/>
        <v>288</v>
      </c>
      <c r="X118" s="18">
        <f t="shared" si="44"/>
        <v>181</v>
      </c>
      <c r="Y118" s="18">
        <f t="shared" si="45"/>
        <v>72</v>
      </c>
      <c r="Z118" s="18">
        <f t="shared" si="46"/>
        <v>72</v>
      </c>
      <c r="AA118" s="18" t="str">
        <f t="shared" si="47"/>
        <v>-</v>
      </c>
      <c r="AB118" s="22" t="str">
        <f t="shared" si="48"/>
        <v>-</v>
      </c>
    </row>
    <row r="119" spans="1:28" s="20" customFormat="1">
      <c r="A119" s="39" t="s">
        <v>136</v>
      </c>
      <c r="B119" s="15" t="str">
        <f t="shared" si="29"/>
        <v>5C</v>
      </c>
      <c r="C119" s="13" t="str">
        <f t="shared" si="30"/>
        <v>SE</v>
      </c>
      <c r="D119" s="14" t="str">
        <f t="shared" si="31"/>
        <v>M</v>
      </c>
      <c r="E119" s="14" t="str">
        <f t="shared" si="32"/>
        <v>A6</v>
      </c>
      <c r="F119" s="15" t="str">
        <f t="shared" si="33"/>
        <v/>
      </c>
      <c r="G119" s="15" t="str">
        <f t="shared" si="34"/>
        <v/>
      </c>
      <c r="H119" s="15" t="str">
        <f t="shared" si="35"/>
        <v>F</v>
      </c>
      <c r="I119" s="15" t="str">
        <f t="shared" si="36"/>
        <v>31</v>
      </c>
      <c r="J119" s="15" t="str">
        <f t="shared" si="37"/>
        <v>C</v>
      </c>
      <c r="K119" s="15" t="str">
        <f t="shared" si="38"/>
        <v>8</v>
      </c>
      <c r="L119" s="15">
        <f t="shared" si="28"/>
        <v>2</v>
      </c>
      <c r="M119" s="15" t="str">
        <f t="shared" si="49"/>
        <v>N</v>
      </c>
      <c r="N119" s="18">
        <f t="shared" si="39"/>
        <v>110</v>
      </c>
      <c r="O119" s="18">
        <f t="shared" si="50"/>
        <v>5570</v>
      </c>
      <c r="P119" s="18">
        <f t="shared" si="40"/>
        <v>621</v>
      </c>
      <c r="Q119" s="18">
        <f t="shared" si="41"/>
        <v>112</v>
      </c>
      <c r="R119" s="18">
        <f t="shared" si="42"/>
        <v>6</v>
      </c>
      <c r="S119" s="18">
        <v>3</v>
      </c>
      <c r="T119" s="18" t="s">
        <v>176</v>
      </c>
      <c r="U119" s="18">
        <f t="shared" si="51"/>
        <v>1</v>
      </c>
      <c r="V119" s="18" t="s">
        <v>5</v>
      </c>
      <c r="W119" s="18">
        <f t="shared" si="43"/>
        <v>288</v>
      </c>
      <c r="X119" s="18">
        <f t="shared" si="44"/>
        <v>181</v>
      </c>
      <c r="Y119" s="18">
        <f t="shared" si="45"/>
        <v>72</v>
      </c>
      <c r="Z119" s="18">
        <f t="shared" si="46"/>
        <v>72</v>
      </c>
      <c r="AA119" s="18" t="str">
        <f t="shared" si="47"/>
        <v>-</v>
      </c>
      <c r="AB119" s="22" t="str">
        <f t="shared" si="48"/>
        <v>-</v>
      </c>
    </row>
    <row r="120" spans="1:28" s="20" customFormat="1">
      <c r="A120" s="39" t="s">
        <v>137</v>
      </c>
      <c r="B120" s="15" t="str">
        <f t="shared" si="29"/>
        <v>5C</v>
      </c>
      <c r="C120" s="13" t="str">
        <f t="shared" si="30"/>
        <v>SE</v>
      </c>
      <c r="D120" s="14" t="str">
        <f t="shared" si="31"/>
        <v>M</v>
      </c>
      <c r="E120" s="14" t="str">
        <f t="shared" si="32"/>
        <v>A6</v>
      </c>
      <c r="F120" s="15" t="str">
        <f t="shared" si="33"/>
        <v/>
      </c>
      <c r="G120" s="15" t="str">
        <f t="shared" si="34"/>
        <v/>
      </c>
      <c r="H120" s="15" t="str">
        <f t="shared" si="35"/>
        <v>F</v>
      </c>
      <c r="I120" s="15" t="str">
        <f t="shared" si="36"/>
        <v>31</v>
      </c>
      <c r="J120" s="15" t="str">
        <f t="shared" si="37"/>
        <v>I</v>
      </c>
      <c r="K120" s="15" t="str">
        <f t="shared" si="38"/>
        <v>7</v>
      </c>
      <c r="L120" s="15">
        <f t="shared" si="28"/>
        <v>2</v>
      </c>
      <c r="M120" s="15" t="str">
        <f t="shared" si="49"/>
        <v>N</v>
      </c>
      <c r="N120" s="18">
        <f t="shared" si="39"/>
        <v>110</v>
      </c>
      <c r="O120" s="18">
        <f t="shared" si="50"/>
        <v>5570</v>
      </c>
      <c r="P120" s="18">
        <f t="shared" si="40"/>
        <v>621</v>
      </c>
      <c r="Q120" s="18">
        <f t="shared" si="41"/>
        <v>112</v>
      </c>
      <c r="R120" s="18">
        <f t="shared" si="42"/>
        <v>6</v>
      </c>
      <c r="S120" s="18">
        <v>3</v>
      </c>
      <c r="T120" s="18" t="s">
        <v>176</v>
      </c>
      <c r="U120" s="18">
        <f t="shared" si="51"/>
        <v>1</v>
      </c>
      <c r="V120" s="18" t="s">
        <v>5</v>
      </c>
      <c r="W120" s="18">
        <f t="shared" si="43"/>
        <v>288</v>
      </c>
      <c r="X120" s="18">
        <f t="shared" si="44"/>
        <v>181</v>
      </c>
      <c r="Y120" s="18">
        <f t="shared" si="45"/>
        <v>72</v>
      </c>
      <c r="Z120" s="18">
        <f t="shared" si="46"/>
        <v>72</v>
      </c>
      <c r="AA120" s="18" t="str">
        <f t="shared" si="47"/>
        <v>-</v>
      </c>
      <c r="AB120" s="22" t="str">
        <f t="shared" si="48"/>
        <v>-</v>
      </c>
    </row>
    <row r="121" spans="1:28" s="20" customFormat="1">
      <c r="A121" s="39" t="s">
        <v>138</v>
      </c>
      <c r="B121" s="15" t="str">
        <f t="shared" si="29"/>
        <v>5C</v>
      </c>
      <c r="C121" s="13" t="str">
        <f t="shared" si="30"/>
        <v>SE</v>
      </c>
      <c r="D121" s="14" t="str">
        <f t="shared" si="31"/>
        <v>M</v>
      </c>
      <c r="E121" s="14" t="str">
        <f t="shared" si="32"/>
        <v>A6</v>
      </c>
      <c r="F121" s="15" t="str">
        <f t="shared" si="33"/>
        <v/>
      </c>
      <c r="G121" s="15" t="str">
        <f t="shared" si="34"/>
        <v/>
      </c>
      <c r="H121" s="15" t="str">
        <f t="shared" si="35"/>
        <v>F</v>
      </c>
      <c r="I121" s="15" t="str">
        <f t="shared" si="36"/>
        <v>31</v>
      </c>
      <c r="J121" s="15" t="str">
        <f t="shared" si="37"/>
        <v>A</v>
      </c>
      <c r="K121" s="15" t="str">
        <f t="shared" si="38"/>
        <v>7</v>
      </c>
      <c r="L121" s="15">
        <f t="shared" si="28"/>
        <v>2</v>
      </c>
      <c r="M121" s="15" t="str">
        <f t="shared" si="49"/>
        <v>N</v>
      </c>
      <c r="N121" s="18">
        <f t="shared" si="39"/>
        <v>110</v>
      </c>
      <c r="O121" s="18">
        <f t="shared" si="50"/>
        <v>5570</v>
      </c>
      <c r="P121" s="18">
        <f t="shared" si="40"/>
        <v>621</v>
      </c>
      <c r="Q121" s="18">
        <f t="shared" si="41"/>
        <v>112</v>
      </c>
      <c r="R121" s="18">
        <f t="shared" si="42"/>
        <v>6</v>
      </c>
      <c r="S121" s="18">
        <v>3</v>
      </c>
      <c r="T121" s="18" t="s">
        <v>176</v>
      </c>
      <c r="U121" s="18">
        <f t="shared" si="51"/>
        <v>1</v>
      </c>
      <c r="V121" s="18" t="s">
        <v>5</v>
      </c>
      <c r="W121" s="18">
        <f t="shared" si="43"/>
        <v>288</v>
      </c>
      <c r="X121" s="18">
        <f t="shared" si="44"/>
        <v>181</v>
      </c>
      <c r="Y121" s="18">
        <f t="shared" si="45"/>
        <v>72</v>
      </c>
      <c r="Z121" s="18">
        <f t="shared" si="46"/>
        <v>72</v>
      </c>
      <c r="AA121" s="18" t="str">
        <f t="shared" si="47"/>
        <v>-</v>
      </c>
      <c r="AB121" s="22" t="str">
        <f t="shared" si="48"/>
        <v>-</v>
      </c>
    </row>
    <row r="122" spans="1:28" s="20" customFormat="1">
      <c r="A122" s="39" t="s">
        <v>139</v>
      </c>
      <c r="B122" s="15" t="str">
        <f t="shared" si="29"/>
        <v>5C</v>
      </c>
      <c r="C122" s="13" t="str">
        <f t="shared" si="30"/>
        <v>SX</v>
      </c>
      <c r="D122" s="14" t="str">
        <f t="shared" si="31"/>
        <v>F</v>
      </c>
      <c r="E122" s="14" t="str">
        <f t="shared" si="32"/>
        <v>C6</v>
      </c>
      <c r="F122" s="15" t="str">
        <f t="shared" si="33"/>
        <v>C</v>
      </c>
      <c r="G122" s="15" t="str">
        <f t="shared" si="34"/>
        <v>6</v>
      </c>
      <c r="H122" s="15" t="str">
        <f t="shared" si="35"/>
        <v>U</v>
      </c>
      <c r="I122" s="15" t="str">
        <f t="shared" si="36"/>
        <v>23</v>
      </c>
      <c r="J122" s="15" t="str">
        <f t="shared" si="37"/>
        <v>C</v>
      </c>
      <c r="K122" s="15" t="str">
        <f t="shared" si="38"/>
        <v>6</v>
      </c>
      <c r="L122" s="15">
        <f t="shared" si="28"/>
        <v>2</v>
      </c>
      <c r="M122" s="15" t="str">
        <f>IF($C122="SE",IF(L122=1,MID($A122,14,3),MID($A122,13,3)),MID($A122,15,3))</f>
        <v>N</v>
      </c>
      <c r="N122" s="18">
        <f t="shared" si="39"/>
        <v>110</v>
      </c>
      <c r="O122" s="18">
        <f t="shared" si="50"/>
        <v>5570</v>
      </c>
      <c r="P122" s="18">
        <f t="shared" si="40"/>
        <v>621</v>
      </c>
      <c r="Q122" s="18">
        <f t="shared" si="41"/>
        <v>112</v>
      </c>
      <c r="R122" s="18">
        <f t="shared" si="42"/>
        <v>6</v>
      </c>
      <c r="S122" s="18">
        <v>3</v>
      </c>
      <c r="T122" s="18" t="s">
        <v>176</v>
      </c>
      <c r="U122" s="18">
        <f t="shared" si="51"/>
        <v>1</v>
      </c>
      <c r="V122" s="18">
        <v>1</v>
      </c>
      <c r="W122" s="18">
        <f t="shared" si="43"/>
        <v>145</v>
      </c>
      <c r="X122" s="18">
        <f t="shared" si="44"/>
        <v>181</v>
      </c>
      <c r="Y122" s="18">
        <f t="shared" si="45"/>
        <v>35</v>
      </c>
      <c r="Z122" s="18">
        <f t="shared" si="46"/>
        <v>31</v>
      </c>
      <c r="AA122" s="18">
        <f t="shared" si="47"/>
        <v>6</v>
      </c>
      <c r="AB122" s="22" t="str">
        <f t="shared" si="48"/>
        <v>-</v>
      </c>
    </row>
    <row r="123" spans="1:28" s="20" customFormat="1">
      <c r="A123" s="39" t="s">
        <v>140</v>
      </c>
      <c r="B123" s="15" t="str">
        <f t="shared" si="29"/>
        <v>5C</v>
      </c>
      <c r="C123" s="13" t="str">
        <f t="shared" si="30"/>
        <v>SX</v>
      </c>
      <c r="D123" s="14" t="str">
        <f t="shared" si="31"/>
        <v>F</v>
      </c>
      <c r="E123" s="14" t="str">
        <f t="shared" si="32"/>
        <v>C6</v>
      </c>
      <c r="F123" s="15" t="str">
        <f t="shared" si="33"/>
        <v>C</v>
      </c>
      <c r="G123" s="15" t="str">
        <f t="shared" si="34"/>
        <v>6</v>
      </c>
      <c r="H123" s="15" t="str">
        <f t="shared" si="35"/>
        <v>U</v>
      </c>
      <c r="I123" s="15" t="str">
        <f t="shared" si="36"/>
        <v>23</v>
      </c>
      <c r="J123" s="15" t="str">
        <f t="shared" si="37"/>
        <v>C</v>
      </c>
      <c r="K123" s="15" t="str">
        <f t="shared" si="38"/>
        <v>7</v>
      </c>
      <c r="L123" s="15">
        <f t="shared" si="28"/>
        <v>2</v>
      </c>
      <c r="M123" s="15" t="str">
        <f t="shared" ref="M123:M133" si="52">IF($C123="SE",IF(L123=1,MID($A123,14,3),MID($A123,13,3)),MID($A123,15,3))</f>
        <v>N</v>
      </c>
      <c r="N123" s="18">
        <f t="shared" si="39"/>
        <v>110</v>
      </c>
      <c r="O123" s="18">
        <f t="shared" si="50"/>
        <v>5570</v>
      </c>
      <c r="P123" s="18">
        <f t="shared" si="40"/>
        <v>621</v>
      </c>
      <c r="Q123" s="18">
        <f t="shared" si="41"/>
        <v>112</v>
      </c>
      <c r="R123" s="18">
        <f t="shared" si="42"/>
        <v>6</v>
      </c>
      <c r="S123" s="18">
        <v>3</v>
      </c>
      <c r="T123" s="18" t="s">
        <v>176</v>
      </c>
      <c r="U123" s="18">
        <f t="shared" si="51"/>
        <v>1</v>
      </c>
      <c r="V123" s="18">
        <v>1</v>
      </c>
      <c r="W123" s="18">
        <f t="shared" si="43"/>
        <v>145</v>
      </c>
      <c r="X123" s="18">
        <f t="shared" si="44"/>
        <v>181</v>
      </c>
      <c r="Y123" s="18">
        <f t="shared" si="45"/>
        <v>35</v>
      </c>
      <c r="Z123" s="18">
        <f t="shared" si="46"/>
        <v>31</v>
      </c>
      <c r="AA123" s="18">
        <f t="shared" si="47"/>
        <v>6</v>
      </c>
      <c r="AB123" s="22" t="str">
        <f t="shared" si="48"/>
        <v>-</v>
      </c>
    </row>
    <row r="124" spans="1:28" s="20" customFormat="1">
      <c r="A124" s="39" t="s">
        <v>141</v>
      </c>
      <c r="B124" s="15" t="str">
        <f t="shared" si="29"/>
        <v>5C</v>
      </c>
      <c r="C124" s="13" t="str">
        <f t="shared" si="30"/>
        <v>SX</v>
      </c>
      <c r="D124" s="14" t="str">
        <f t="shared" si="31"/>
        <v>F</v>
      </c>
      <c r="E124" s="14" t="str">
        <f t="shared" si="32"/>
        <v>C6</v>
      </c>
      <c r="F124" s="15" t="str">
        <f t="shared" si="33"/>
        <v>C</v>
      </c>
      <c r="G124" s="15" t="str">
        <f t="shared" si="34"/>
        <v>6</v>
      </c>
      <c r="H124" s="15" t="str">
        <f t="shared" si="35"/>
        <v>U</v>
      </c>
      <c r="I124" s="15" t="str">
        <f t="shared" si="36"/>
        <v>23</v>
      </c>
      <c r="J124" s="15" t="str">
        <f t="shared" si="37"/>
        <v>C</v>
      </c>
      <c r="K124" s="15" t="str">
        <f t="shared" si="38"/>
        <v>8</v>
      </c>
      <c r="L124" s="15">
        <f t="shared" si="28"/>
        <v>2</v>
      </c>
      <c r="M124" s="15" t="str">
        <f t="shared" si="52"/>
        <v>N</v>
      </c>
      <c r="N124" s="18">
        <f t="shared" si="39"/>
        <v>110</v>
      </c>
      <c r="O124" s="18">
        <f t="shared" si="50"/>
        <v>5570</v>
      </c>
      <c r="P124" s="18">
        <f t="shared" si="40"/>
        <v>621</v>
      </c>
      <c r="Q124" s="18">
        <f t="shared" si="41"/>
        <v>112</v>
      </c>
      <c r="R124" s="18">
        <f t="shared" si="42"/>
        <v>6</v>
      </c>
      <c r="S124" s="18">
        <v>3</v>
      </c>
      <c r="T124" s="18" t="s">
        <v>176</v>
      </c>
      <c r="U124" s="18">
        <f t="shared" si="51"/>
        <v>1</v>
      </c>
      <c r="V124" s="18">
        <v>1</v>
      </c>
      <c r="W124" s="18">
        <f t="shared" si="43"/>
        <v>145</v>
      </c>
      <c r="X124" s="18">
        <f t="shared" si="44"/>
        <v>181</v>
      </c>
      <c r="Y124" s="18">
        <f t="shared" si="45"/>
        <v>35</v>
      </c>
      <c r="Z124" s="18">
        <f t="shared" si="46"/>
        <v>31</v>
      </c>
      <c r="AA124" s="18">
        <f t="shared" si="47"/>
        <v>6</v>
      </c>
      <c r="AB124" s="22" t="str">
        <f t="shared" si="48"/>
        <v>-</v>
      </c>
    </row>
    <row r="125" spans="1:28" s="20" customFormat="1">
      <c r="A125" s="39" t="s">
        <v>142</v>
      </c>
      <c r="B125" s="15" t="str">
        <f t="shared" si="29"/>
        <v>5C</v>
      </c>
      <c r="C125" s="13" t="str">
        <f t="shared" si="30"/>
        <v>SX</v>
      </c>
      <c r="D125" s="14" t="str">
        <f t="shared" si="31"/>
        <v>F</v>
      </c>
      <c r="E125" s="14" t="str">
        <f t="shared" si="32"/>
        <v>C6</v>
      </c>
      <c r="F125" s="15" t="str">
        <f t="shared" si="33"/>
        <v>C</v>
      </c>
      <c r="G125" s="15" t="str">
        <f t="shared" si="34"/>
        <v>6</v>
      </c>
      <c r="H125" s="15" t="str">
        <f t="shared" si="35"/>
        <v>U</v>
      </c>
      <c r="I125" s="15" t="str">
        <f t="shared" si="36"/>
        <v>23</v>
      </c>
      <c r="J125" s="15" t="str">
        <f t="shared" si="37"/>
        <v>C</v>
      </c>
      <c r="K125" s="15" t="str">
        <f t="shared" si="38"/>
        <v>8</v>
      </c>
      <c r="L125" s="15">
        <f t="shared" si="28"/>
        <v>2</v>
      </c>
      <c r="M125" s="15" t="str">
        <f t="shared" si="52"/>
        <v>NES</v>
      </c>
      <c r="N125" s="18">
        <f t="shared" si="39"/>
        <v>110</v>
      </c>
      <c r="O125" s="18">
        <f t="shared" si="50"/>
        <v>5570</v>
      </c>
      <c r="P125" s="18">
        <f t="shared" si="40"/>
        <v>621</v>
      </c>
      <c r="Q125" s="18">
        <f t="shared" si="41"/>
        <v>112</v>
      </c>
      <c r="R125" s="18">
        <f t="shared" si="42"/>
        <v>6</v>
      </c>
      <c r="S125" s="18">
        <v>3</v>
      </c>
      <c r="T125" s="18" t="s">
        <v>176</v>
      </c>
      <c r="U125" s="18">
        <f t="shared" si="51"/>
        <v>1</v>
      </c>
      <c r="V125" s="18">
        <v>1</v>
      </c>
      <c r="W125" s="18">
        <f t="shared" si="43"/>
        <v>145</v>
      </c>
      <c r="X125" s="18">
        <f t="shared" si="44"/>
        <v>181</v>
      </c>
      <c r="Y125" s="18">
        <f t="shared" si="45"/>
        <v>35</v>
      </c>
      <c r="Z125" s="18">
        <f t="shared" si="46"/>
        <v>31</v>
      </c>
      <c r="AA125" s="18">
        <f t="shared" si="47"/>
        <v>6</v>
      </c>
      <c r="AB125" s="22" t="str">
        <f t="shared" si="48"/>
        <v>-</v>
      </c>
    </row>
    <row r="126" spans="1:28" s="20" customFormat="1">
      <c r="A126" s="39" t="s">
        <v>143</v>
      </c>
      <c r="B126" s="15" t="str">
        <f t="shared" si="29"/>
        <v>5C</v>
      </c>
      <c r="C126" s="13" t="str">
        <f t="shared" si="30"/>
        <v>SX</v>
      </c>
      <c r="D126" s="14" t="str">
        <f t="shared" si="31"/>
        <v>F</v>
      </c>
      <c r="E126" s="14" t="str">
        <f t="shared" si="32"/>
        <v>C6</v>
      </c>
      <c r="F126" s="15" t="str">
        <f t="shared" si="33"/>
        <v>C</v>
      </c>
      <c r="G126" s="15" t="str">
        <f t="shared" si="34"/>
        <v>6</v>
      </c>
      <c r="H126" s="15" t="str">
        <f t="shared" si="35"/>
        <v>U</v>
      </c>
      <c r="I126" s="15" t="str">
        <f t="shared" si="36"/>
        <v>23</v>
      </c>
      <c r="J126" s="15" t="str">
        <f t="shared" si="37"/>
        <v>I</v>
      </c>
      <c r="K126" s="15" t="str">
        <f t="shared" si="38"/>
        <v>7</v>
      </c>
      <c r="L126" s="15">
        <f t="shared" si="28"/>
        <v>2</v>
      </c>
      <c r="M126" s="15" t="str">
        <f t="shared" si="52"/>
        <v>N</v>
      </c>
      <c r="N126" s="18">
        <f t="shared" si="39"/>
        <v>110</v>
      </c>
      <c r="O126" s="18">
        <f t="shared" si="50"/>
        <v>5570</v>
      </c>
      <c r="P126" s="18">
        <f t="shared" si="40"/>
        <v>621</v>
      </c>
      <c r="Q126" s="18">
        <f t="shared" si="41"/>
        <v>112</v>
      </c>
      <c r="R126" s="18">
        <f t="shared" si="42"/>
        <v>6</v>
      </c>
      <c r="S126" s="18">
        <v>3</v>
      </c>
      <c r="T126" s="18" t="s">
        <v>176</v>
      </c>
      <c r="U126" s="18">
        <f t="shared" si="51"/>
        <v>1</v>
      </c>
      <c r="V126" s="18">
        <v>1</v>
      </c>
      <c r="W126" s="18">
        <f t="shared" si="43"/>
        <v>145</v>
      </c>
      <c r="X126" s="18">
        <f t="shared" si="44"/>
        <v>181</v>
      </c>
      <c r="Y126" s="18">
        <f t="shared" si="45"/>
        <v>35</v>
      </c>
      <c r="Z126" s="18">
        <f t="shared" si="46"/>
        <v>31</v>
      </c>
      <c r="AA126" s="18">
        <f t="shared" si="47"/>
        <v>6</v>
      </c>
      <c r="AB126" s="22" t="str">
        <f t="shared" si="48"/>
        <v>-</v>
      </c>
    </row>
    <row r="127" spans="1:28" s="20" customFormat="1">
      <c r="A127" s="39" t="s">
        <v>144</v>
      </c>
      <c r="B127" s="15" t="str">
        <f t="shared" si="29"/>
        <v>5C</v>
      </c>
      <c r="C127" s="13" t="str">
        <f t="shared" si="30"/>
        <v>SX</v>
      </c>
      <c r="D127" s="14" t="str">
        <f t="shared" si="31"/>
        <v>F</v>
      </c>
      <c r="E127" s="14" t="str">
        <f t="shared" si="32"/>
        <v>C6</v>
      </c>
      <c r="F127" s="15" t="str">
        <f t="shared" si="33"/>
        <v>C</v>
      </c>
      <c r="G127" s="15" t="str">
        <f t="shared" si="34"/>
        <v>6</v>
      </c>
      <c r="H127" s="15" t="str">
        <f t="shared" si="35"/>
        <v>U</v>
      </c>
      <c r="I127" s="15" t="str">
        <f t="shared" si="36"/>
        <v>23</v>
      </c>
      <c r="J127" s="15" t="str">
        <f t="shared" si="37"/>
        <v>A</v>
      </c>
      <c r="K127" s="15" t="str">
        <f t="shared" si="38"/>
        <v>7</v>
      </c>
      <c r="L127" s="15">
        <f t="shared" si="28"/>
        <v>2</v>
      </c>
      <c r="M127" s="15" t="str">
        <f t="shared" si="52"/>
        <v>N</v>
      </c>
      <c r="N127" s="18">
        <f t="shared" si="39"/>
        <v>110</v>
      </c>
      <c r="O127" s="18">
        <f t="shared" si="50"/>
        <v>5570</v>
      </c>
      <c r="P127" s="18">
        <f t="shared" si="40"/>
        <v>621</v>
      </c>
      <c r="Q127" s="18">
        <f t="shared" si="41"/>
        <v>112</v>
      </c>
      <c r="R127" s="18">
        <f t="shared" si="42"/>
        <v>6</v>
      </c>
      <c r="S127" s="18">
        <v>3</v>
      </c>
      <c r="T127" s="18" t="s">
        <v>176</v>
      </c>
      <c r="U127" s="18">
        <f t="shared" si="51"/>
        <v>1</v>
      </c>
      <c r="V127" s="18">
        <v>1</v>
      </c>
      <c r="W127" s="18">
        <f t="shared" si="43"/>
        <v>145</v>
      </c>
      <c r="X127" s="18">
        <f t="shared" si="44"/>
        <v>181</v>
      </c>
      <c r="Y127" s="18">
        <f t="shared" si="45"/>
        <v>35</v>
      </c>
      <c r="Z127" s="18">
        <f t="shared" si="46"/>
        <v>31</v>
      </c>
      <c r="AA127" s="18">
        <f t="shared" si="47"/>
        <v>6</v>
      </c>
      <c r="AB127" s="22" t="str">
        <f t="shared" si="48"/>
        <v>-</v>
      </c>
    </row>
    <row r="128" spans="1:28" s="20" customFormat="1">
      <c r="A128" s="39" t="s">
        <v>145</v>
      </c>
      <c r="B128" s="15" t="str">
        <f t="shared" si="29"/>
        <v>5C</v>
      </c>
      <c r="C128" s="13" t="str">
        <f t="shared" si="30"/>
        <v>SX</v>
      </c>
      <c r="D128" s="14" t="str">
        <f t="shared" si="31"/>
        <v>F</v>
      </c>
      <c r="E128" s="14" t="str">
        <f t="shared" si="32"/>
        <v>C6</v>
      </c>
      <c r="F128" s="15" t="str">
        <f t="shared" si="33"/>
        <v>D</v>
      </c>
      <c r="G128" s="15" t="str">
        <f t="shared" si="34"/>
        <v>6</v>
      </c>
      <c r="H128" s="15" t="str">
        <f t="shared" si="35"/>
        <v>F</v>
      </c>
      <c r="I128" s="15" t="str">
        <f t="shared" si="36"/>
        <v>31</v>
      </c>
      <c r="J128" s="15" t="str">
        <f t="shared" si="37"/>
        <v>C</v>
      </c>
      <c r="K128" s="15" t="str">
        <f t="shared" si="38"/>
        <v>6</v>
      </c>
      <c r="L128" s="15">
        <f t="shared" si="28"/>
        <v>2</v>
      </c>
      <c r="M128" s="15" t="str">
        <f t="shared" si="52"/>
        <v>N</v>
      </c>
      <c r="N128" s="18">
        <f t="shared" si="39"/>
        <v>110</v>
      </c>
      <c r="O128" s="18">
        <f t="shared" si="50"/>
        <v>5570</v>
      </c>
      <c r="P128" s="18">
        <f t="shared" si="40"/>
        <v>621</v>
      </c>
      <c r="Q128" s="18">
        <f t="shared" si="41"/>
        <v>112</v>
      </c>
      <c r="R128" s="18">
        <f t="shared" si="42"/>
        <v>6</v>
      </c>
      <c r="S128" s="18">
        <v>3</v>
      </c>
      <c r="T128" s="18" t="s">
        <v>176</v>
      </c>
      <c r="U128" s="18">
        <f t="shared" si="51"/>
        <v>1</v>
      </c>
      <c r="V128" s="18">
        <v>2</v>
      </c>
      <c r="W128" s="18">
        <f t="shared" si="43"/>
        <v>288</v>
      </c>
      <c r="X128" s="18">
        <f t="shared" si="44"/>
        <v>181</v>
      </c>
      <c r="Y128" s="18">
        <f t="shared" si="45"/>
        <v>72</v>
      </c>
      <c r="Z128" s="18">
        <f t="shared" si="46"/>
        <v>72</v>
      </c>
      <c r="AA128" s="18">
        <f t="shared" si="47"/>
        <v>9</v>
      </c>
      <c r="AB128" s="22" t="str">
        <f t="shared" si="48"/>
        <v>-</v>
      </c>
    </row>
    <row r="129" spans="1:28" s="20" customFormat="1">
      <c r="A129" s="39" t="s">
        <v>146</v>
      </c>
      <c r="B129" s="15" t="str">
        <f t="shared" si="29"/>
        <v>5C</v>
      </c>
      <c r="C129" s="13" t="str">
        <f t="shared" si="30"/>
        <v>SX</v>
      </c>
      <c r="D129" s="14" t="str">
        <f t="shared" si="31"/>
        <v>F</v>
      </c>
      <c r="E129" s="14" t="str">
        <f t="shared" si="32"/>
        <v>C6</v>
      </c>
      <c r="F129" s="15" t="str">
        <f t="shared" si="33"/>
        <v>D</v>
      </c>
      <c r="G129" s="15" t="str">
        <f t="shared" si="34"/>
        <v>6</v>
      </c>
      <c r="H129" s="15" t="str">
        <f t="shared" si="35"/>
        <v>F</v>
      </c>
      <c r="I129" s="15" t="str">
        <f t="shared" si="36"/>
        <v>31</v>
      </c>
      <c r="J129" s="15" t="str">
        <f t="shared" si="37"/>
        <v>C</v>
      </c>
      <c r="K129" s="15" t="str">
        <f t="shared" si="38"/>
        <v>7</v>
      </c>
      <c r="L129" s="15">
        <f t="shared" si="28"/>
        <v>2</v>
      </c>
      <c r="M129" s="15" t="str">
        <f t="shared" si="52"/>
        <v>N</v>
      </c>
      <c r="N129" s="18">
        <f t="shared" si="39"/>
        <v>110</v>
      </c>
      <c r="O129" s="18">
        <f t="shared" si="50"/>
        <v>5570</v>
      </c>
      <c r="P129" s="18">
        <f t="shared" si="40"/>
        <v>621</v>
      </c>
      <c r="Q129" s="18">
        <f t="shared" si="41"/>
        <v>112</v>
      </c>
      <c r="R129" s="18">
        <f t="shared" si="42"/>
        <v>6</v>
      </c>
      <c r="S129" s="18">
        <v>3</v>
      </c>
      <c r="T129" s="18" t="s">
        <v>176</v>
      </c>
      <c r="U129" s="18">
        <f t="shared" si="51"/>
        <v>1</v>
      </c>
      <c r="V129" s="18">
        <v>2</v>
      </c>
      <c r="W129" s="18">
        <f t="shared" si="43"/>
        <v>288</v>
      </c>
      <c r="X129" s="18">
        <f t="shared" si="44"/>
        <v>181</v>
      </c>
      <c r="Y129" s="18">
        <f t="shared" si="45"/>
        <v>72</v>
      </c>
      <c r="Z129" s="18">
        <f t="shared" si="46"/>
        <v>72</v>
      </c>
      <c r="AA129" s="18">
        <f t="shared" si="47"/>
        <v>9</v>
      </c>
      <c r="AB129" s="22" t="str">
        <f t="shared" si="48"/>
        <v>-</v>
      </c>
    </row>
    <row r="130" spans="1:28" s="20" customFormat="1">
      <c r="A130" s="39" t="s">
        <v>147</v>
      </c>
      <c r="B130" s="15" t="str">
        <f t="shared" si="29"/>
        <v>5C</v>
      </c>
      <c r="C130" s="13" t="str">
        <f t="shared" si="30"/>
        <v>SX</v>
      </c>
      <c r="D130" s="14" t="str">
        <f t="shared" si="31"/>
        <v>F</v>
      </c>
      <c r="E130" s="14" t="str">
        <f t="shared" si="32"/>
        <v>C6</v>
      </c>
      <c r="F130" s="15" t="str">
        <f t="shared" si="33"/>
        <v>D</v>
      </c>
      <c r="G130" s="15" t="str">
        <f t="shared" si="34"/>
        <v>6</v>
      </c>
      <c r="H130" s="15" t="str">
        <f t="shared" si="35"/>
        <v>F</v>
      </c>
      <c r="I130" s="15" t="str">
        <f t="shared" si="36"/>
        <v>31</v>
      </c>
      <c r="J130" s="15" t="str">
        <f t="shared" si="37"/>
        <v>C</v>
      </c>
      <c r="K130" s="15" t="str">
        <f t="shared" si="38"/>
        <v>8</v>
      </c>
      <c r="L130" s="15">
        <f t="shared" si="28"/>
        <v>2</v>
      </c>
      <c r="M130" s="15" t="str">
        <f t="shared" si="52"/>
        <v>N</v>
      </c>
      <c r="N130" s="18">
        <f t="shared" si="39"/>
        <v>110</v>
      </c>
      <c r="O130" s="18">
        <f t="shared" si="50"/>
        <v>5570</v>
      </c>
      <c r="P130" s="18">
        <f t="shared" si="40"/>
        <v>621</v>
      </c>
      <c r="Q130" s="18">
        <f t="shared" si="41"/>
        <v>112</v>
      </c>
      <c r="R130" s="18">
        <f t="shared" si="42"/>
        <v>6</v>
      </c>
      <c r="S130" s="18">
        <v>3</v>
      </c>
      <c r="T130" s="18" t="s">
        <v>176</v>
      </c>
      <c r="U130" s="18">
        <f t="shared" si="51"/>
        <v>1</v>
      </c>
      <c r="V130" s="18">
        <v>2</v>
      </c>
      <c r="W130" s="18">
        <f t="shared" si="43"/>
        <v>288</v>
      </c>
      <c r="X130" s="18">
        <f t="shared" si="44"/>
        <v>181</v>
      </c>
      <c r="Y130" s="18">
        <f t="shared" si="45"/>
        <v>72</v>
      </c>
      <c r="Z130" s="18">
        <f t="shared" si="46"/>
        <v>72</v>
      </c>
      <c r="AA130" s="18">
        <f t="shared" si="47"/>
        <v>9</v>
      </c>
      <c r="AB130" s="22" t="str">
        <f t="shared" si="48"/>
        <v>-</v>
      </c>
    </row>
    <row r="131" spans="1:28">
      <c r="A131" s="41" t="s">
        <v>148</v>
      </c>
      <c r="B131" s="15" t="str">
        <f t="shared" si="29"/>
        <v>5C</v>
      </c>
      <c r="C131" s="13" t="str">
        <f t="shared" si="30"/>
        <v>SX</v>
      </c>
      <c r="D131" s="14" t="str">
        <f t="shared" si="31"/>
        <v>F</v>
      </c>
      <c r="E131" s="14" t="str">
        <f t="shared" si="32"/>
        <v>C6</v>
      </c>
      <c r="F131" s="15" t="str">
        <f t="shared" si="33"/>
        <v>D</v>
      </c>
      <c r="G131" s="15" t="str">
        <f t="shared" si="34"/>
        <v>6</v>
      </c>
      <c r="H131" s="15" t="str">
        <f t="shared" si="35"/>
        <v>F</v>
      </c>
      <c r="I131" s="15" t="str">
        <f t="shared" si="36"/>
        <v>31</v>
      </c>
      <c r="J131" s="15" t="str">
        <f t="shared" si="37"/>
        <v>C</v>
      </c>
      <c r="K131" s="15" t="str">
        <f t="shared" si="38"/>
        <v>8</v>
      </c>
      <c r="L131" s="15">
        <f t="shared" si="28"/>
        <v>2</v>
      </c>
      <c r="M131" s="15" t="str">
        <f t="shared" si="52"/>
        <v>NES</v>
      </c>
      <c r="N131" s="23">
        <f t="shared" si="39"/>
        <v>110</v>
      </c>
      <c r="O131" s="23">
        <f t="shared" si="50"/>
        <v>5570</v>
      </c>
      <c r="P131" s="23">
        <f t="shared" si="40"/>
        <v>621</v>
      </c>
      <c r="Q131" s="23">
        <f t="shared" si="41"/>
        <v>112</v>
      </c>
      <c r="R131" s="23">
        <f t="shared" si="42"/>
        <v>6</v>
      </c>
      <c r="S131" s="23">
        <v>3</v>
      </c>
      <c r="T131" s="23" t="s">
        <v>176</v>
      </c>
      <c r="U131" s="23">
        <f t="shared" si="51"/>
        <v>1</v>
      </c>
      <c r="V131" s="23">
        <v>2</v>
      </c>
      <c r="W131" s="23">
        <f t="shared" si="43"/>
        <v>288</v>
      </c>
      <c r="X131" s="23">
        <f t="shared" si="44"/>
        <v>181</v>
      </c>
      <c r="Y131" s="23">
        <f t="shared" si="45"/>
        <v>72</v>
      </c>
      <c r="Z131" s="23">
        <f t="shared" si="46"/>
        <v>72</v>
      </c>
      <c r="AA131" s="23">
        <f t="shared" si="47"/>
        <v>9</v>
      </c>
      <c r="AB131" s="24" t="str">
        <f t="shared" si="48"/>
        <v>-</v>
      </c>
    </row>
    <row r="132" spans="1:28">
      <c r="A132" s="41" t="s">
        <v>149</v>
      </c>
      <c r="B132" s="15" t="str">
        <f t="shared" si="29"/>
        <v>5C</v>
      </c>
      <c r="C132" s="13" t="str">
        <f t="shared" si="30"/>
        <v>SX</v>
      </c>
      <c r="D132" s="14" t="str">
        <f t="shared" si="31"/>
        <v>F</v>
      </c>
      <c r="E132" s="14" t="str">
        <f t="shared" si="32"/>
        <v>C6</v>
      </c>
      <c r="F132" s="15" t="str">
        <f t="shared" si="33"/>
        <v>D</v>
      </c>
      <c r="G132" s="15" t="str">
        <f t="shared" si="34"/>
        <v>6</v>
      </c>
      <c r="H132" s="15" t="str">
        <f t="shared" si="35"/>
        <v>F</v>
      </c>
      <c r="I132" s="15" t="str">
        <f t="shared" si="36"/>
        <v>31</v>
      </c>
      <c r="J132" s="15" t="str">
        <f t="shared" si="37"/>
        <v>I</v>
      </c>
      <c r="K132" s="15" t="str">
        <f t="shared" si="38"/>
        <v>7</v>
      </c>
      <c r="L132" s="15">
        <f t="shared" ref="L132:L133" si="53">IF($D132="B",IF(MID($A132,13,1)="S",1,2),2)</f>
        <v>2</v>
      </c>
      <c r="M132" s="15" t="str">
        <f t="shared" si="52"/>
        <v>N</v>
      </c>
      <c r="N132" s="23">
        <f t="shared" si="39"/>
        <v>110</v>
      </c>
      <c r="O132" s="23">
        <f t="shared" si="50"/>
        <v>5570</v>
      </c>
      <c r="P132" s="23">
        <f t="shared" si="40"/>
        <v>621</v>
      </c>
      <c r="Q132" s="23">
        <f t="shared" si="41"/>
        <v>112</v>
      </c>
      <c r="R132" s="23">
        <f t="shared" si="42"/>
        <v>6</v>
      </c>
      <c r="S132" s="23">
        <v>3</v>
      </c>
      <c r="T132" s="23" t="s">
        <v>176</v>
      </c>
      <c r="U132" s="23">
        <f t="shared" si="51"/>
        <v>1</v>
      </c>
      <c r="V132" s="23">
        <v>2</v>
      </c>
      <c r="W132" s="23">
        <f t="shared" si="43"/>
        <v>288</v>
      </c>
      <c r="X132" s="23">
        <f t="shared" si="44"/>
        <v>181</v>
      </c>
      <c r="Y132" s="23">
        <f t="shared" si="45"/>
        <v>72</v>
      </c>
      <c r="Z132" s="23">
        <f t="shared" si="46"/>
        <v>72</v>
      </c>
      <c r="AA132" s="23">
        <f t="shared" si="47"/>
        <v>9</v>
      </c>
      <c r="AB132" s="24" t="str">
        <f t="shared" si="48"/>
        <v>-</v>
      </c>
    </row>
    <row r="133" spans="1:28" ht="15.75" thickBot="1">
      <c r="A133" s="42" t="s">
        <v>150</v>
      </c>
      <c r="B133" s="16" t="str">
        <f t="shared" ref="B133" si="54">LEFT(A133,2)</f>
        <v>5C</v>
      </c>
      <c r="C133" s="43" t="str">
        <f t="shared" ref="C133" si="55">MID(A133,3,2)</f>
        <v>ST</v>
      </c>
      <c r="D133" s="17" t="str">
        <f t="shared" ref="D133" si="56">MID(A133,5,1)</f>
        <v>F</v>
      </c>
      <c r="E133" s="17" t="str">
        <f t="shared" ref="E133" si="57">MID(A133,6,2)</f>
        <v>D6</v>
      </c>
      <c r="F133" s="16" t="str">
        <f t="shared" ref="F133" si="58">IF($C133&lt;&gt;"SE",MID($A133,8,1),"")</f>
        <v>D</v>
      </c>
      <c r="G133" s="16" t="str">
        <f t="shared" ref="G133" si="59">IF($C133&lt;&gt;"SE",MID($A133,9,1),"")</f>
        <v>5</v>
      </c>
      <c r="H133" s="16" t="str">
        <f t="shared" ref="H133" si="60">IF($C133="SE",MID($A133,8,1),MID($A133,10,1))</f>
        <v>F</v>
      </c>
      <c r="I133" s="16" t="str">
        <f t="shared" ref="I133" si="61">IF($C133="SE",MID($A133,9,2),MID($A133,11,2))</f>
        <v>31</v>
      </c>
      <c r="J133" s="16" t="str">
        <f t="shared" ref="J133" si="62">IF($C133="SE",MID($A133,11,1),MID($A133,13,1))</f>
        <v>I</v>
      </c>
      <c r="K133" s="16" t="str">
        <f t="shared" ref="K133" si="63">IF($C133="SE",MID($A133,12,1),MID($A133,14,1))</f>
        <v>7</v>
      </c>
      <c r="L133" s="16">
        <f t="shared" si="53"/>
        <v>2</v>
      </c>
      <c r="M133" s="16" t="str">
        <f t="shared" si="52"/>
        <v>N</v>
      </c>
      <c r="N133" s="44">
        <f t="shared" ref="N133" si="64">IF(RIGHT($E133,1)="2",25,IF(RIGHT($E133,1)="4",40,IF(RIGHT($E133,1)="5",85,IF(RIGHT($E133,1)="6",110,0))))</f>
        <v>110</v>
      </c>
      <c r="O133" s="44">
        <f t="shared" si="50"/>
        <v>5570</v>
      </c>
      <c r="P133" s="44">
        <f t="shared" ref="P133" si="65">IF(RIGHT($E133,1)="2",138,IF(RIGHT($E133,1)="4",231,IF(RIGHT($E133,1)="5",480,IF(RIGHT($E133,1)="6",621,0))))</f>
        <v>621</v>
      </c>
      <c r="Q133" s="44">
        <f t="shared" ref="Q133" si="66">IF(RIGHT($E133,1)="2",36,IF(RIGHT($E133,1)="4",58,IF(RIGHT($E133,1)="5",87,IF(RIGHT($E133,1)="6",112,0))))</f>
        <v>112</v>
      </c>
      <c r="R133" s="44">
        <f t="shared" ref="R133" si="67">IF(RIGHT($E133,1)="2",5,IF(RIGHT($E133,1)="4",5,IF(RIGHT($E133,1)="5",6,IF(RIGHT($E133,1)="6",6,0))))</f>
        <v>6</v>
      </c>
      <c r="S133" s="44">
        <v>3</v>
      </c>
      <c r="T133" s="44" t="s">
        <v>176</v>
      </c>
      <c r="U133" s="44">
        <f t="shared" si="51"/>
        <v>1</v>
      </c>
      <c r="V133" s="44">
        <v>2</v>
      </c>
      <c r="W133" s="44">
        <f t="shared" ref="W133" si="68">IF(I133="19",66,IF(I133="23",145,IF(I133="31",288,0)))</f>
        <v>288</v>
      </c>
      <c r="X133" s="44">
        <f t="shared" ref="X133" si="69">IF(I133="19",161,181)</f>
        <v>181</v>
      </c>
      <c r="Y133" s="44">
        <f t="shared" ref="Y133" si="70">IF($I133="19",18,IF($I133="23",35,IF($I133="31",72,0)))</f>
        <v>72</v>
      </c>
      <c r="Z133" s="44">
        <f t="shared" ref="Z133" si="71">IF($I133="19",15,IF($I133="23",31,IF($I133="31",72,0)))</f>
        <v>72</v>
      </c>
      <c r="AA133" s="44" t="str">
        <f t="shared" ref="AA133" si="72">IF($G133="6",IF($F133="C",6,9),"-")</f>
        <v>-</v>
      </c>
      <c r="AB133" s="45">
        <f t="shared" ref="AB133" si="73">IF($G133="5",IF($F133="C",6,9),"-")</f>
        <v>9</v>
      </c>
    </row>
  </sheetData>
  <autoFilter ref="A4:AB133"/>
  <mergeCells count="2">
    <mergeCell ref="B1:M1"/>
    <mergeCell ref="N1:AB1"/>
  </mergeCells>
  <conditionalFormatting sqref="U4:V133">
    <cfRule type="colorScale" priority="6">
      <colorScale>
        <cfvo type="min" val="0"/>
        <cfvo type="max" val="0"/>
        <color rgb="FFFFEF9C"/>
        <color rgb="FF63BE7B"/>
      </colorScale>
    </cfRule>
  </conditionalFormatting>
  <conditionalFormatting sqref="AA4:AB133">
    <cfRule type="colorScale" priority="5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conditionalFormatting sqref="N4:N133">
    <cfRule type="colorScale" priority="4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conditionalFormatting sqref="U4:V133">
    <cfRule type="colorScale" priority="3">
      <colorScale>
        <cfvo type="min" val="0"/>
        <cfvo type="max" val="0"/>
        <color rgb="FFFFEF9C"/>
        <color rgb="FF63BE7B"/>
      </colorScale>
    </cfRule>
  </conditionalFormatting>
  <conditionalFormatting sqref="AA4:AB133">
    <cfRule type="colorScale" priority="2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conditionalFormatting sqref="N4:N133">
    <cfRule type="colorScale" priority="1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Status xmlns="55169864-2c4e-441d-83ae-a284f9996ef0" xsi:nil="true"/>
    <SourceName xmlns="55169864-2c4e-441d-83ae-a284f9996ef0" xsi:nil="true"/>
    <UserName xmlns="55169864-2c4e-441d-83ae-a284f9996ef0" xsi:nil="true"/>
    <Date_x0020_Accessed xmlns="55169864-2c4e-441d-83ae-a284f9996ef0" xsi:nil="true"/>
    <File_x0020_Author xmlns="55169864-2c4e-441d-83ae-a284f9996ef0" xsi:nil="true"/>
    <Dimensions xmlns="55169864-2c4e-441d-83ae-a284f9996ef0" xsi:nil="true"/>
    <Pages0 xmlns="55169864-2c4e-441d-83ae-a284f9996ef0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07BF46CC5C41498F5AF69A4F1FBDE7" ma:contentTypeVersion="9" ma:contentTypeDescription="Create a new document." ma:contentTypeScope="" ma:versionID="e00b7ca6e197edb58f343347e0a1430c">
  <xsd:schema xmlns:xsd="http://www.w3.org/2001/XMLSchema" xmlns:p="http://schemas.microsoft.com/office/2006/metadata/properties" xmlns:ns2="55169864-2c4e-441d-83ae-a284f9996ef0" targetNamespace="http://schemas.microsoft.com/office/2006/metadata/properties" ma:root="true" ma:fieldsID="1d8d2ac04481de2cc97c835618d807a5" ns2:_="">
    <xsd:import namespace="55169864-2c4e-441d-83ae-a284f9996ef0"/>
    <xsd:element name="properties">
      <xsd:complexType>
        <xsd:sequence>
          <xsd:element name="documentManagement">
            <xsd:complexType>
              <xsd:all>
                <xsd:element ref="ns2:UserName" minOccurs="0"/>
                <xsd:element ref="ns2:SourceName" minOccurs="0"/>
                <xsd:element ref="ns2:File_x0020_Author" minOccurs="0"/>
                <xsd:element ref="ns2:Date_x0020_Accessed" minOccurs="0"/>
                <xsd:element ref="ns2:Status" minOccurs="0"/>
                <xsd:element ref="ns2:Pages0" minOccurs="0"/>
                <xsd:element ref="ns2:Dimensions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55169864-2c4e-441d-83ae-a284f9996ef0" elementFormDefault="qualified">
    <xsd:import namespace="http://schemas.microsoft.com/office/2006/documentManagement/types"/>
    <xsd:element name="UserName" ma:index="8" nillable="true" ma:displayName="UserName" ma:internalName="UserName">
      <xsd:simpleType>
        <xsd:restriction base="dms:Text"/>
      </xsd:simpleType>
    </xsd:element>
    <xsd:element name="SourceName" ma:index="9" nillable="true" ma:displayName="SourceName" ma:internalName="SourceName">
      <xsd:simpleType>
        <xsd:restriction base="dms:Text"/>
      </xsd:simpleType>
    </xsd:element>
    <xsd:element name="File_x0020_Author" ma:index="10" nillable="true" ma:displayName="File Author" ma:internalName="File_x0020_Author">
      <xsd:simpleType>
        <xsd:restriction base="dms:Text"/>
      </xsd:simpleType>
    </xsd:element>
    <xsd:element name="Date_x0020_Accessed" ma:index="11" nillable="true" ma:displayName="Date Accessed" ma:internalName="Date_x0020_Accessed">
      <xsd:simpleType>
        <xsd:restriction base="dms:Text"/>
      </xsd:simpleType>
    </xsd:element>
    <xsd:element name="Status" ma:index="12" nillable="true" ma:displayName="Status" ma:internalName="Status">
      <xsd:simpleType>
        <xsd:restriction base="dms:Text"/>
      </xsd:simpleType>
    </xsd:element>
    <xsd:element name="Pages0" ma:index="13" nillable="true" ma:displayName="Pages" ma:internalName="Pages0">
      <xsd:simpleType>
        <xsd:restriction base="dms:Text"/>
      </xsd:simpleType>
    </xsd:element>
    <xsd:element name="Dimensions" ma:index="16" nillable="true" ma:displayName="Dimensions" ma:internalName="Dimensions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 ma:index="14" ma:displayName="Subject"/>
        <xsd:element ref="dc:description" minOccurs="0" maxOccurs="1"/>
        <xsd:element name="keywords" minOccurs="0" maxOccurs="1" type="xsd:string" ma:index="15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F26D1AFA-FB3B-439F-8DB9-51281857463B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55169864-2c4e-441d-83ae-a284f9996ef0"/>
    <ds:schemaRef ds:uri="http://purl.org/dc/dcmitype/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326CF079-02AA-4D9C-A404-3C880C13A5A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3E2C6E2-8C23-42B7-90B3-9C5EBCCD2A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169864-2c4e-441d-83ae-a284f9996ef0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Cyclone V SoC Decoder</vt:lpstr>
    </vt:vector>
  </TitlesOfParts>
  <Company>Altera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 Garrett</dc:creator>
  <cp:lastModifiedBy>Colin</cp:lastModifiedBy>
  <dcterms:created xsi:type="dcterms:W3CDTF">2012-04-16T22:30:14Z</dcterms:created>
  <dcterms:modified xsi:type="dcterms:W3CDTF">2013-05-20T14:13:57Z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0x010100EC07BF46CC5C41498F5AF69A4F1FBDE7</vt:lpwstr>
  </property>
</Properties>
</file>